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Рубцова мл\ТП КОМИССИЯ 2021\заседание 16 от 30.07.2021\"/>
    </mc:Choice>
  </mc:AlternateContent>
  <bookViews>
    <workbookView xWindow="0" yWindow="0" windowWidth="14850" windowHeight="10230" tabRatio="861"/>
  </bookViews>
  <sheets>
    <sheet name="прил 13 ВМП" sheetId="19" r:id="rId1"/>
    <sheet name="прил 12.2 КС ОНК" sheetId="17" r:id="rId2"/>
    <sheet name="прил 12.1 Роды" sheetId="18" r:id="rId3"/>
    <sheet name="прил 11.3 ДС ОНК" sheetId="14" r:id="rId4"/>
    <sheet name="прил 11.2 ДС МЕР" sheetId="15" r:id="rId5"/>
    <sheet name="прил 11.1 ДС" sheetId="16" r:id="rId6"/>
    <sheet name="прил 10.3 УЗИ" sheetId="2" r:id="rId7"/>
    <sheet name="прил 10.2 КТ" sheetId="3" r:id="rId8"/>
    <sheet name="прил 10.1 ЭНД" sheetId="4" r:id="rId9"/>
    <sheet name="прил 9 Неотлож" sheetId="13" r:id="rId10"/>
    <sheet name="прил 8 межкварт" sheetId="5" r:id="rId11"/>
    <sheet name="прил 7.2 СМП Бугуруслан" sheetId="7" r:id="rId12"/>
    <sheet name="прил 7.1 Бугуруслан" sheetId="1" r:id="rId13"/>
    <sheet name="прил 6 КС (ковид)" sheetId="12" r:id="rId14"/>
    <sheet name="прил 5 Углубл Дисп" sheetId="6" r:id="rId15"/>
    <sheet name="прил 4 Прогноз" sheetId="8" r:id="rId16"/>
    <sheet name="прил 3 ФАПы" sheetId="9" r:id="rId17"/>
    <sheet name="прил 2 Стомат" sheetId="10" r:id="rId18"/>
    <sheet name="прил 1 Подуш " sheetId="11" r:id="rId19"/>
  </sheets>
  <definedNames>
    <definedName name="_xlnm._FilterDatabase" localSheetId="8" hidden="1">'прил 10.1 ЭНД'!$B$1:$B$71</definedName>
    <definedName name="_xlnm._FilterDatabase" localSheetId="6" hidden="1">'прил 10.3 УЗИ'!$B$2:$B$91</definedName>
    <definedName name="_xlnm._FilterDatabase" localSheetId="2" hidden="1">'прил 12.1 Роды'!$H$1:$H$111</definedName>
    <definedName name="_xlnm._FilterDatabase" localSheetId="0" hidden="1">'прил 13 ВМП'!$F$1:$F$188</definedName>
    <definedName name="_xlnm._FilterDatabase" localSheetId="13" hidden="1">'прил 6 КС (ковид)'!$B$1:$B$65</definedName>
    <definedName name="_xlnm._FilterDatabase" localSheetId="12" hidden="1">'прил 7.1 Бугуруслан'!$B$1:$B$178</definedName>
    <definedName name="_xlnm._FilterDatabase" localSheetId="9" hidden="1">'прил 9 Неотлож'!$A$1:$H$149</definedName>
    <definedName name="_xlnm.Print_Area" localSheetId="4">'прил 11.2 ДС МЕР'!$A$1:$H$16</definedName>
  </definedName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6" i="19" l="1"/>
  <c r="F188" i="19"/>
  <c r="H144" i="19"/>
  <c r="H146" i="19"/>
  <c r="H147" i="19"/>
  <c r="H145" i="19"/>
  <c r="F28" i="16" l="1"/>
  <c r="E28" i="16"/>
  <c r="H60" i="12" l="1"/>
  <c r="L60" i="12" s="1"/>
  <c r="G60" i="12"/>
  <c r="K60" i="12" s="1"/>
  <c r="H59" i="12"/>
  <c r="L59" i="12" s="1"/>
  <c r="G59" i="12"/>
  <c r="K59" i="12" s="1"/>
  <c r="H58" i="12"/>
  <c r="L58" i="12" s="1"/>
  <c r="L57" i="12" s="1"/>
  <c r="G58" i="12"/>
  <c r="K58" i="12" s="1"/>
  <c r="K57" i="12" s="1"/>
  <c r="H55" i="12"/>
  <c r="G55" i="12"/>
  <c r="K55" i="12" s="1"/>
  <c r="H54" i="12"/>
  <c r="L54" i="12" s="1"/>
  <c r="G54" i="12"/>
  <c r="K54" i="12" s="1"/>
  <c r="H53" i="12"/>
  <c r="L53" i="12" s="1"/>
  <c r="G53" i="12"/>
  <c r="K53" i="12" s="1"/>
  <c r="H52" i="12"/>
  <c r="L52" i="12" s="1"/>
  <c r="G52" i="12"/>
  <c r="K52" i="12" s="1"/>
  <c r="H49" i="12"/>
  <c r="L49" i="12" s="1"/>
  <c r="G49" i="12"/>
  <c r="K49" i="12" s="1"/>
  <c r="H48" i="12"/>
  <c r="L48" i="12" s="1"/>
  <c r="G48" i="12"/>
  <c r="K48" i="12" s="1"/>
  <c r="H47" i="12"/>
  <c r="L47" i="12" s="1"/>
  <c r="G47" i="12"/>
  <c r="K47" i="12" s="1"/>
  <c r="H46" i="12"/>
  <c r="L46" i="12" s="1"/>
  <c r="L45" i="12" s="1"/>
  <c r="G46" i="12"/>
  <c r="K46" i="12" s="1"/>
  <c r="K45" i="12" s="1"/>
  <c r="H43" i="12"/>
  <c r="L43" i="12" s="1"/>
  <c r="G43" i="12"/>
  <c r="K43" i="12" s="1"/>
  <c r="H42" i="12"/>
  <c r="L42" i="12" s="1"/>
  <c r="G42" i="12"/>
  <c r="K42" i="12" s="1"/>
  <c r="H41" i="12"/>
  <c r="L41" i="12" s="1"/>
  <c r="G41" i="12"/>
  <c r="K41" i="12" s="1"/>
  <c r="H40" i="12"/>
  <c r="L40" i="12" s="1"/>
  <c r="L39" i="12" s="1"/>
  <c r="G40" i="12"/>
  <c r="K40" i="12" s="1"/>
  <c r="K39" i="12" s="1"/>
  <c r="H37" i="12"/>
  <c r="L37" i="12" s="1"/>
  <c r="G37" i="12"/>
  <c r="K37" i="12" s="1"/>
  <c r="H36" i="12"/>
  <c r="L36" i="12" s="1"/>
  <c r="G36" i="12"/>
  <c r="K36" i="12" s="1"/>
  <c r="G35" i="12"/>
  <c r="H32" i="12"/>
  <c r="L32" i="12" s="1"/>
  <c r="G32" i="12"/>
  <c r="K32" i="12" s="1"/>
  <c r="H31" i="12"/>
  <c r="G31" i="12"/>
  <c r="K31" i="12" s="1"/>
  <c r="H30" i="12"/>
  <c r="L30" i="12" s="1"/>
  <c r="G30" i="12"/>
  <c r="K30" i="12" s="1"/>
  <c r="H29" i="12"/>
  <c r="L29" i="12" s="1"/>
  <c r="G29" i="12"/>
  <c r="K29" i="12" s="1"/>
  <c r="H26" i="12"/>
  <c r="L26" i="12" s="1"/>
  <c r="G26" i="12"/>
  <c r="K26" i="12" s="1"/>
  <c r="H25" i="12"/>
  <c r="L25" i="12" s="1"/>
  <c r="G25" i="12"/>
  <c r="K25" i="12" s="1"/>
  <c r="H24" i="12"/>
  <c r="L24" i="12" s="1"/>
  <c r="G24" i="12"/>
  <c r="K24" i="12" s="1"/>
  <c r="H23" i="12"/>
  <c r="L23" i="12" s="1"/>
  <c r="G23" i="12"/>
  <c r="K23" i="12" s="1"/>
  <c r="H20" i="12"/>
  <c r="L20" i="12" s="1"/>
  <c r="G20" i="12"/>
  <c r="K20" i="12" s="1"/>
  <c r="H19" i="12"/>
  <c r="L19" i="12" s="1"/>
  <c r="G19" i="12"/>
  <c r="K19" i="12" s="1"/>
  <c r="H18" i="12"/>
  <c r="L18" i="12" s="1"/>
  <c r="G18" i="12"/>
  <c r="K18" i="12" s="1"/>
  <c r="H17" i="12"/>
  <c r="L17" i="12" s="1"/>
  <c r="L16" i="12" s="1"/>
  <c r="G17" i="12"/>
  <c r="K17" i="12" s="1"/>
  <c r="H14" i="12"/>
  <c r="L14" i="12" s="1"/>
  <c r="G14" i="12"/>
  <c r="K14" i="12" s="1"/>
  <c r="G9" i="12"/>
  <c r="K9" i="12" s="1"/>
  <c r="H9" i="12"/>
  <c r="L9" i="12" s="1"/>
  <c r="G10" i="12"/>
  <c r="K10" i="12" s="1"/>
  <c r="H10" i="12"/>
  <c r="L10" i="12" s="1"/>
  <c r="L31" i="12"/>
  <c r="L28" i="12" s="1"/>
  <c r="L55" i="12"/>
  <c r="G8" i="12"/>
  <c r="K8" i="12" s="1"/>
  <c r="L51" i="12" l="1"/>
  <c r="H28" i="12"/>
  <c r="H39" i="12"/>
  <c r="H51" i="12"/>
  <c r="K51" i="12"/>
  <c r="L22" i="12"/>
  <c r="H16" i="12"/>
  <c r="K16" i="12"/>
  <c r="K22" i="12"/>
  <c r="K28" i="12"/>
  <c r="G34" i="12"/>
  <c r="H45" i="12"/>
  <c r="H57" i="12"/>
  <c r="G16" i="12"/>
  <c r="G28" i="12"/>
  <c r="G39" i="12"/>
  <c r="G51" i="12"/>
  <c r="H22" i="12"/>
  <c r="K35" i="12"/>
  <c r="K34" i="12" s="1"/>
  <c r="G22" i="12"/>
  <c r="G45" i="12"/>
  <c r="G57" i="12"/>
  <c r="K7" i="12"/>
  <c r="G7" i="12"/>
  <c r="F17" i="14"/>
  <c r="E17" i="14"/>
  <c r="I31" i="12" l="1"/>
  <c r="J31" i="12"/>
  <c r="I32" i="12"/>
  <c r="J32" i="12"/>
  <c r="F35" i="12" l="1"/>
  <c r="H35" i="12" s="1"/>
  <c r="L35" i="12" l="1"/>
  <c r="L34" i="12" s="1"/>
  <c r="H34" i="12"/>
  <c r="J60" i="12"/>
  <c r="I60" i="12"/>
  <c r="J59" i="12"/>
  <c r="I59" i="12"/>
  <c r="J58" i="12"/>
  <c r="I58" i="12"/>
  <c r="J55" i="12"/>
  <c r="I55" i="12"/>
  <c r="J54" i="12"/>
  <c r="I54" i="12"/>
  <c r="J53" i="12"/>
  <c r="I53" i="12"/>
  <c r="J52" i="12"/>
  <c r="I52" i="12"/>
  <c r="J49" i="12"/>
  <c r="I49" i="12"/>
  <c r="J48" i="12"/>
  <c r="I48" i="12"/>
  <c r="J47" i="12"/>
  <c r="I47" i="12"/>
  <c r="J46" i="12"/>
  <c r="I46" i="12"/>
  <c r="I43" i="12"/>
  <c r="J43" i="12"/>
  <c r="J42" i="12"/>
  <c r="I42" i="12"/>
  <c r="J41" i="12"/>
  <c r="I41" i="12"/>
  <c r="J40" i="12"/>
  <c r="I40" i="12"/>
  <c r="F57" i="12"/>
  <c r="E57" i="12"/>
  <c r="D57" i="12"/>
  <c r="C57" i="12"/>
  <c r="F51" i="12"/>
  <c r="E51" i="12"/>
  <c r="D51" i="12"/>
  <c r="C51" i="12"/>
  <c r="F45" i="12"/>
  <c r="E45" i="12"/>
  <c r="D45" i="12"/>
  <c r="C45" i="12"/>
  <c r="F39" i="12"/>
  <c r="E39" i="12"/>
  <c r="D39" i="12"/>
  <c r="C39" i="12"/>
  <c r="F13" i="12"/>
  <c r="H13" i="12" s="1"/>
  <c r="E13" i="12"/>
  <c r="G13" i="12" s="1"/>
  <c r="F8" i="12"/>
  <c r="H8" i="12" s="1"/>
  <c r="I45" i="12" l="1"/>
  <c r="I51" i="12"/>
  <c r="I57" i="12"/>
  <c r="L8" i="12"/>
  <c r="L7" i="12" s="1"/>
  <c r="H7" i="12"/>
  <c r="K13" i="12"/>
  <c r="K12" i="12" s="1"/>
  <c r="G12" i="12"/>
  <c r="L13" i="12"/>
  <c r="L12" i="12" s="1"/>
  <c r="H12" i="12"/>
  <c r="I39" i="12"/>
  <c r="J45" i="12"/>
  <c r="J51" i="12"/>
  <c r="J57" i="12"/>
  <c r="J39" i="12"/>
  <c r="D53" i="6"/>
  <c r="F139" i="13" l="1"/>
  <c r="E139" i="13"/>
  <c r="D139" i="13"/>
  <c r="C139" i="13"/>
  <c r="F133" i="13"/>
  <c r="E133" i="13"/>
  <c r="D133" i="13"/>
  <c r="C133" i="13"/>
  <c r="F127" i="13"/>
  <c r="E127" i="13"/>
  <c r="D127" i="13"/>
  <c r="C127" i="13"/>
  <c r="F116" i="13"/>
  <c r="E116" i="13"/>
  <c r="D116" i="13"/>
  <c r="C116" i="13"/>
  <c r="F110" i="13"/>
  <c r="E110" i="13"/>
  <c r="D110" i="13"/>
  <c r="C110" i="13"/>
  <c r="F104" i="13"/>
  <c r="E104" i="13"/>
  <c r="D104" i="13"/>
  <c r="C104" i="13"/>
  <c r="F93" i="13"/>
  <c r="E93" i="13"/>
  <c r="D93" i="13"/>
  <c r="C93" i="13"/>
  <c r="F87" i="13"/>
  <c r="E87" i="13"/>
  <c r="D87" i="13"/>
  <c r="C87" i="13"/>
  <c r="F81" i="13"/>
  <c r="E81" i="13"/>
  <c r="D81" i="13"/>
  <c r="C81" i="13"/>
  <c r="F75" i="13"/>
  <c r="E75" i="13"/>
  <c r="D75" i="13"/>
  <c r="C75" i="13"/>
  <c r="F69" i="13"/>
  <c r="E69" i="13"/>
  <c r="D69" i="13"/>
  <c r="C69" i="13"/>
  <c r="F58" i="13"/>
  <c r="E58" i="13"/>
  <c r="D58" i="13"/>
  <c r="C58" i="13"/>
  <c r="F52" i="13"/>
  <c r="E52" i="13"/>
  <c r="D52" i="13"/>
  <c r="C52" i="13"/>
  <c r="F46" i="13"/>
  <c r="E46" i="13"/>
  <c r="D46" i="13"/>
  <c r="C46" i="13"/>
  <c r="F40" i="13"/>
  <c r="E40" i="13"/>
  <c r="D40" i="13"/>
  <c r="C40" i="13"/>
  <c r="F29" i="13"/>
  <c r="E29" i="13"/>
  <c r="D29" i="13"/>
  <c r="C29" i="13"/>
  <c r="F23" i="13"/>
  <c r="E23" i="13"/>
  <c r="D23" i="13"/>
  <c r="C23" i="13"/>
  <c r="F17" i="13"/>
  <c r="E17" i="13"/>
  <c r="D17" i="13"/>
  <c r="C17" i="13"/>
  <c r="F145" i="13"/>
  <c r="E145" i="13"/>
  <c r="D145" i="13"/>
  <c r="C145" i="13"/>
  <c r="F122" i="13"/>
  <c r="E122" i="13"/>
  <c r="D122" i="13"/>
  <c r="C122" i="13"/>
  <c r="F99" i="13"/>
  <c r="E99" i="13"/>
  <c r="D99" i="13"/>
  <c r="C99" i="13"/>
  <c r="F64" i="13"/>
  <c r="E64" i="13"/>
  <c r="D64" i="13"/>
  <c r="C64" i="13"/>
  <c r="F35" i="13"/>
  <c r="E35" i="13"/>
  <c r="D35" i="13"/>
  <c r="C35" i="13"/>
  <c r="G36" i="13"/>
  <c r="H36" i="13"/>
  <c r="G37" i="13"/>
  <c r="H37" i="13"/>
  <c r="G38" i="13"/>
  <c r="H38" i="13"/>
  <c r="H148" i="13"/>
  <c r="G148" i="13"/>
  <c r="H147" i="13"/>
  <c r="G147" i="13"/>
  <c r="H146" i="13"/>
  <c r="G146" i="13"/>
  <c r="H143" i="13"/>
  <c r="G143" i="13"/>
  <c r="H142" i="13"/>
  <c r="G142" i="13"/>
  <c r="H141" i="13"/>
  <c r="G141" i="13"/>
  <c r="H140" i="13"/>
  <c r="G140" i="13"/>
  <c r="H137" i="13"/>
  <c r="G137" i="13"/>
  <c r="H136" i="13"/>
  <c r="G136" i="13"/>
  <c r="H135" i="13"/>
  <c r="G135" i="13"/>
  <c r="H134" i="13"/>
  <c r="G134" i="13"/>
  <c r="H131" i="13"/>
  <c r="G131" i="13"/>
  <c r="H130" i="13"/>
  <c r="G130" i="13"/>
  <c r="H129" i="13"/>
  <c r="G129" i="13"/>
  <c r="H128" i="13"/>
  <c r="G128" i="13"/>
  <c r="H125" i="13"/>
  <c r="G125" i="13"/>
  <c r="H124" i="13"/>
  <c r="G124" i="13"/>
  <c r="H123" i="13"/>
  <c r="G123" i="13"/>
  <c r="H120" i="13"/>
  <c r="G120" i="13"/>
  <c r="H119" i="13"/>
  <c r="G119" i="13"/>
  <c r="H118" i="13"/>
  <c r="G118" i="13"/>
  <c r="H117" i="13"/>
  <c r="G117" i="13"/>
  <c r="H114" i="13"/>
  <c r="G114" i="13"/>
  <c r="H113" i="13"/>
  <c r="G113" i="13"/>
  <c r="H112" i="13"/>
  <c r="G112" i="13"/>
  <c r="H111" i="13"/>
  <c r="G111" i="13"/>
  <c r="H108" i="13"/>
  <c r="G108" i="13"/>
  <c r="H107" i="13"/>
  <c r="G107" i="13"/>
  <c r="H106" i="13"/>
  <c r="G106" i="13"/>
  <c r="H105" i="13"/>
  <c r="G105" i="13"/>
  <c r="H102" i="13"/>
  <c r="G102" i="13"/>
  <c r="H101" i="13"/>
  <c r="G101" i="13"/>
  <c r="H100" i="13"/>
  <c r="G100" i="13"/>
  <c r="H97" i="13"/>
  <c r="G97" i="13"/>
  <c r="H96" i="13"/>
  <c r="G96" i="13"/>
  <c r="H95" i="13"/>
  <c r="G95" i="13"/>
  <c r="H94" i="13"/>
  <c r="G94" i="13"/>
  <c r="H91" i="13"/>
  <c r="G91" i="13"/>
  <c r="H90" i="13"/>
  <c r="G90" i="13"/>
  <c r="H89" i="13"/>
  <c r="G89" i="13"/>
  <c r="H88" i="13"/>
  <c r="G88" i="13"/>
  <c r="H85" i="13"/>
  <c r="G85" i="13"/>
  <c r="H84" i="13"/>
  <c r="G84" i="13"/>
  <c r="H83" i="13"/>
  <c r="G83" i="13"/>
  <c r="H82" i="13"/>
  <c r="G82" i="13"/>
  <c r="H79" i="13"/>
  <c r="G79" i="13"/>
  <c r="H78" i="13"/>
  <c r="G78" i="13"/>
  <c r="H77" i="13"/>
  <c r="G77" i="13"/>
  <c r="H76" i="13"/>
  <c r="G76" i="13"/>
  <c r="H73" i="13"/>
  <c r="G73" i="13"/>
  <c r="H72" i="13"/>
  <c r="G72" i="13"/>
  <c r="H71" i="13"/>
  <c r="G71" i="13"/>
  <c r="H70" i="13"/>
  <c r="G70" i="13"/>
  <c r="H67" i="13"/>
  <c r="G67" i="13"/>
  <c r="H66" i="13"/>
  <c r="G66" i="13"/>
  <c r="H65" i="13"/>
  <c r="G65" i="13"/>
  <c r="H62" i="13"/>
  <c r="G62" i="13"/>
  <c r="H61" i="13"/>
  <c r="G61" i="13"/>
  <c r="H60" i="13"/>
  <c r="G60" i="13"/>
  <c r="H59" i="13"/>
  <c r="G59" i="13"/>
  <c r="H56" i="13"/>
  <c r="G56" i="13"/>
  <c r="H55" i="13"/>
  <c r="G55" i="13"/>
  <c r="H54" i="13"/>
  <c r="G54" i="13"/>
  <c r="H53" i="13"/>
  <c r="G53" i="13"/>
  <c r="H50" i="13"/>
  <c r="G50" i="13"/>
  <c r="H49" i="13"/>
  <c r="G49" i="13"/>
  <c r="H48" i="13"/>
  <c r="G48" i="13"/>
  <c r="H47" i="13"/>
  <c r="G47" i="13"/>
  <c r="H44" i="13"/>
  <c r="G44" i="13"/>
  <c r="H43" i="13"/>
  <c r="G43" i="13"/>
  <c r="H42" i="13"/>
  <c r="G42" i="13"/>
  <c r="H41" i="13"/>
  <c r="G41" i="13"/>
  <c r="H33" i="13"/>
  <c r="G33" i="13"/>
  <c r="H32" i="13"/>
  <c r="G32" i="13"/>
  <c r="H31" i="13"/>
  <c r="G31" i="13"/>
  <c r="H30" i="13"/>
  <c r="G30" i="13"/>
  <c r="H27" i="13"/>
  <c r="G27" i="13"/>
  <c r="H26" i="13"/>
  <c r="G26" i="13"/>
  <c r="H25" i="13"/>
  <c r="G25" i="13"/>
  <c r="H24" i="13"/>
  <c r="G24" i="13"/>
  <c r="H21" i="13"/>
  <c r="G21" i="13"/>
  <c r="H20" i="13"/>
  <c r="G20" i="13"/>
  <c r="H19" i="13"/>
  <c r="G19" i="13"/>
  <c r="H18" i="13"/>
  <c r="G18" i="13"/>
  <c r="G15" i="13"/>
  <c r="H15" i="13"/>
  <c r="H14" i="13"/>
  <c r="G14" i="13"/>
  <c r="H13" i="13"/>
  <c r="G13" i="13"/>
  <c r="H12" i="13"/>
  <c r="G12" i="13"/>
  <c r="G8" i="13"/>
  <c r="H8" i="13"/>
  <c r="G9" i="13"/>
  <c r="H9" i="13"/>
  <c r="H7" i="13"/>
  <c r="G7" i="13"/>
  <c r="D11" i="13"/>
  <c r="E11" i="13"/>
  <c r="F11" i="13"/>
  <c r="C11" i="13"/>
  <c r="D6" i="13"/>
  <c r="E6" i="13"/>
  <c r="F6" i="13"/>
  <c r="C6" i="13"/>
  <c r="G69" i="13" l="1"/>
  <c r="G75" i="13"/>
  <c r="G81" i="13"/>
  <c r="G87" i="13"/>
  <c r="G127" i="13"/>
  <c r="G133" i="13"/>
  <c r="G139" i="13"/>
  <c r="F149" i="13"/>
  <c r="E149" i="13"/>
  <c r="G104" i="13"/>
  <c r="G110" i="13"/>
  <c r="G116" i="13"/>
  <c r="H17" i="13"/>
  <c r="H29" i="13"/>
  <c r="G93" i="13"/>
  <c r="G122" i="13"/>
  <c r="H23" i="13"/>
  <c r="H40" i="13"/>
  <c r="H46" i="13"/>
  <c r="H52" i="13"/>
  <c r="H58" i="13"/>
  <c r="G17" i="13"/>
  <c r="G23" i="13"/>
  <c r="G29" i="13"/>
  <c r="G40" i="13"/>
  <c r="G46" i="13"/>
  <c r="G52" i="13"/>
  <c r="G58" i="13"/>
  <c r="H64" i="13"/>
  <c r="H69" i="13"/>
  <c r="H75" i="13"/>
  <c r="H81" i="13"/>
  <c r="H87" i="13"/>
  <c r="H93" i="13"/>
  <c r="H99" i="13"/>
  <c r="H104" i="13"/>
  <c r="H110" i="13"/>
  <c r="H116" i="13"/>
  <c r="H122" i="13"/>
  <c r="H127" i="13"/>
  <c r="H133" i="13"/>
  <c r="H139" i="13"/>
  <c r="H145" i="13"/>
  <c r="G64" i="13"/>
  <c r="G99" i="13"/>
  <c r="G145" i="13"/>
  <c r="H35" i="13"/>
  <c r="G35" i="13"/>
  <c r="G6" i="13"/>
  <c r="H11" i="13"/>
  <c r="G11" i="13"/>
  <c r="H6" i="13"/>
  <c r="I26" i="12"/>
  <c r="J26" i="12"/>
  <c r="I36" i="12" l="1"/>
  <c r="J36" i="12"/>
  <c r="I37" i="12"/>
  <c r="J37" i="12"/>
  <c r="E12" i="12"/>
  <c r="C34" i="12"/>
  <c r="D28" i="12"/>
  <c r="E28" i="12"/>
  <c r="F28" i="12"/>
  <c r="C28" i="12"/>
  <c r="D22" i="12"/>
  <c r="E22" i="12"/>
  <c r="F22" i="12"/>
  <c r="C22" i="12"/>
  <c r="D16" i="12"/>
  <c r="E16" i="12"/>
  <c r="F16" i="12"/>
  <c r="C16" i="12"/>
  <c r="D12" i="12"/>
  <c r="F12" i="12"/>
  <c r="C12" i="12"/>
  <c r="F34" i="12"/>
  <c r="E34" i="12"/>
  <c r="D34" i="12"/>
  <c r="D7" i="12"/>
  <c r="E7" i="12"/>
  <c r="F7" i="12"/>
  <c r="C7" i="12"/>
  <c r="J35" i="12"/>
  <c r="I35" i="12"/>
  <c r="J30" i="12"/>
  <c r="I30" i="12"/>
  <c r="J29" i="12"/>
  <c r="I29" i="12"/>
  <c r="J25" i="12"/>
  <c r="I25" i="12"/>
  <c r="J24" i="12"/>
  <c r="I24" i="12"/>
  <c r="J23" i="12"/>
  <c r="I23" i="12"/>
  <c r="J20" i="12"/>
  <c r="I20" i="12"/>
  <c r="J19" i="12"/>
  <c r="I19" i="12"/>
  <c r="J18" i="12"/>
  <c r="I18" i="12"/>
  <c r="J17" i="12"/>
  <c r="I17" i="12"/>
  <c r="J14" i="12"/>
  <c r="I14" i="12"/>
  <c r="J13" i="12"/>
  <c r="I13" i="12"/>
  <c r="J10" i="12"/>
  <c r="I10" i="12"/>
  <c r="J9" i="12"/>
  <c r="I9" i="12"/>
  <c r="J8" i="12"/>
  <c r="I8" i="12"/>
  <c r="J12" i="12" l="1"/>
  <c r="J16" i="12"/>
  <c r="J22" i="12"/>
  <c r="I34" i="12"/>
  <c r="I12" i="12"/>
  <c r="I16" i="12"/>
  <c r="I22" i="12"/>
  <c r="I28" i="12"/>
  <c r="J28" i="12"/>
  <c r="J34" i="12"/>
  <c r="L61" i="12"/>
  <c r="H61" i="12"/>
  <c r="K61" i="12"/>
  <c r="G61" i="12"/>
  <c r="E61" i="12"/>
  <c r="F61" i="12"/>
  <c r="J7" i="12"/>
  <c r="I7" i="12"/>
  <c r="F8" i="7"/>
  <c r="H8" i="7" s="1"/>
  <c r="G6" i="7"/>
  <c r="H6" i="7"/>
  <c r="G7" i="7"/>
  <c r="H7" i="7"/>
  <c r="G8" i="7"/>
  <c r="H5" i="7"/>
  <c r="G5" i="7"/>
  <c r="C6" i="1" l="1"/>
  <c r="D6" i="1"/>
  <c r="E6" i="1"/>
  <c r="F6" i="1"/>
  <c r="G7" i="1"/>
  <c r="H7" i="1"/>
  <c r="G8" i="1"/>
  <c r="H8" i="1"/>
  <c r="G9" i="1"/>
  <c r="H9" i="1"/>
  <c r="G10" i="1"/>
  <c r="H10" i="1"/>
  <c r="C11" i="1"/>
  <c r="D11" i="1"/>
  <c r="E11" i="1"/>
  <c r="F11" i="1"/>
  <c r="G12" i="1"/>
  <c r="H12" i="1"/>
  <c r="G13" i="1"/>
  <c r="H13" i="1"/>
  <c r="G14" i="1"/>
  <c r="H14" i="1"/>
  <c r="G15" i="1"/>
  <c r="H15" i="1"/>
  <c r="C16" i="1"/>
  <c r="D16" i="1"/>
  <c r="E16" i="1"/>
  <c r="F16" i="1"/>
  <c r="G17" i="1"/>
  <c r="H17" i="1"/>
  <c r="G18" i="1"/>
  <c r="H18" i="1"/>
  <c r="G19" i="1"/>
  <c r="H19" i="1"/>
  <c r="G20" i="1"/>
  <c r="H20" i="1"/>
  <c r="C21" i="1"/>
  <c r="D21" i="1"/>
  <c r="E21" i="1"/>
  <c r="F21" i="1"/>
  <c r="G22" i="1"/>
  <c r="H22" i="1"/>
  <c r="G23" i="1"/>
  <c r="H23" i="1"/>
  <c r="G24" i="1"/>
  <c r="H24" i="1"/>
  <c r="G25" i="1"/>
  <c r="H25" i="1"/>
  <c r="C26" i="1"/>
  <c r="D26" i="1"/>
  <c r="E26" i="1"/>
  <c r="F26" i="1"/>
  <c r="G27" i="1"/>
  <c r="H27" i="1"/>
  <c r="G28" i="1"/>
  <c r="H28" i="1"/>
  <c r="G29" i="1"/>
  <c r="H29" i="1"/>
  <c r="G30" i="1"/>
  <c r="H30" i="1"/>
  <c r="C31" i="1"/>
  <c r="C36" i="1" s="1"/>
  <c r="D31" i="1"/>
  <c r="D36" i="1" s="1"/>
  <c r="E31" i="1"/>
  <c r="E36" i="1" s="1"/>
  <c r="F31" i="1"/>
  <c r="F36" i="1" s="1"/>
  <c r="G32" i="1"/>
  <c r="H32" i="1"/>
  <c r="G33" i="1"/>
  <c r="H33" i="1"/>
  <c r="G34" i="1"/>
  <c r="H34" i="1"/>
  <c r="G35" i="1"/>
  <c r="H35" i="1"/>
  <c r="C38" i="1"/>
  <c r="D38" i="1"/>
  <c r="E38" i="1"/>
  <c r="F38" i="1"/>
  <c r="G39" i="1"/>
  <c r="H39" i="1"/>
  <c r="G40" i="1"/>
  <c r="H40" i="1"/>
  <c r="G41" i="1"/>
  <c r="H41" i="1"/>
  <c r="G42" i="1"/>
  <c r="H42" i="1"/>
  <c r="C43" i="1"/>
  <c r="D43" i="1"/>
  <c r="E43" i="1"/>
  <c r="F43" i="1"/>
  <c r="G44" i="1"/>
  <c r="H44" i="1"/>
  <c r="G45" i="1"/>
  <c r="H45" i="1"/>
  <c r="G46" i="1"/>
  <c r="H46" i="1"/>
  <c r="G47" i="1"/>
  <c r="H47" i="1"/>
  <c r="C48" i="1"/>
  <c r="D48" i="1"/>
  <c r="E48" i="1"/>
  <c r="F48" i="1"/>
  <c r="G49" i="1"/>
  <c r="H49" i="1"/>
  <c r="G50" i="1"/>
  <c r="H50" i="1"/>
  <c r="G51" i="1"/>
  <c r="H51" i="1"/>
  <c r="G52" i="1"/>
  <c r="H52" i="1"/>
  <c r="C53" i="1"/>
  <c r="D53" i="1"/>
  <c r="E53" i="1"/>
  <c r="F53" i="1"/>
  <c r="G54" i="1"/>
  <c r="H54" i="1"/>
  <c r="G55" i="1"/>
  <c r="H55" i="1"/>
  <c r="G56" i="1"/>
  <c r="H56" i="1"/>
  <c r="G57" i="1"/>
  <c r="H57" i="1"/>
  <c r="C58" i="1"/>
  <c r="D58" i="1"/>
  <c r="E58" i="1"/>
  <c r="F58" i="1"/>
  <c r="G59" i="1"/>
  <c r="H59" i="1"/>
  <c r="G60" i="1"/>
  <c r="H60" i="1"/>
  <c r="G61" i="1"/>
  <c r="H61" i="1"/>
  <c r="G62" i="1"/>
  <c r="H62" i="1"/>
  <c r="C63" i="1"/>
  <c r="D63" i="1"/>
  <c r="E63" i="1"/>
  <c r="F63" i="1"/>
  <c r="G64" i="1"/>
  <c r="H64" i="1"/>
  <c r="G65" i="1"/>
  <c r="H65" i="1"/>
  <c r="G66" i="1"/>
  <c r="H66" i="1"/>
  <c r="G67" i="1"/>
  <c r="H67" i="1"/>
  <c r="C68" i="1"/>
  <c r="D68" i="1"/>
  <c r="E68" i="1"/>
  <c r="F68" i="1"/>
  <c r="G69" i="1"/>
  <c r="H69" i="1"/>
  <c r="G70" i="1"/>
  <c r="H70" i="1"/>
  <c r="G71" i="1"/>
  <c r="H71" i="1"/>
  <c r="G72" i="1"/>
  <c r="H72" i="1"/>
  <c r="C73" i="1"/>
  <c r="D73" i="1"/>
  <c r="E73" i="1"/>
  <c r="F73" i="1"/>
  <c r="G74" i="1"/>
  <c r="H74" i="1"/>
  <c r="G75" i="1"/>
  <c r="H75" i="1"/>
  <c r="G76" i="1"/>
  <c r="H76" i="1"/>
  <c r="G77" i="1"/>
  <c r="H77" i="1"/>
  <c r="C78" i="1"/>
  <c r="D78" i="1"/>
  <c r="E78" i="1"/>
  <c r="F78" i="1"/>
  <c r="G79" i="1"/>
  <c r="H79" i="1"/>
  <c r="G80" i="1"/>
  <c r="H80" i="1"/>
  <c r="G81" i="1"/>
  <c r="H81" i="1"/>
  <c r="G82" i="1"/>
  <c r="H82" i="1"/>
  <c r="C83" i="1"/>
  <c r="D83" i="1"/>
  <c r="E83" i="1"/>
  <c r="F83" i="1"/>
  <c r="G84" i="1"/>
  <c r="H84" i="1"/>
  <c r="G85" i="1"/>
  <c r="H85" i="1"/>
  <c r="G86" i="1"/>
  <c r="H86" i="1"/>
  <c r="G87" i="1"/>
  <c r="H87" i="1"/>
  <c r="C88" i="1"/>
  <c r="D88" i="1"/>
  <c r="E88" i="1"/>
  <c r="F88" i="1"/>
  <c r="G89" i="1"/>
  <c r="H89" i="1"/>
  <c r="G90" i="1"/>
  <c r="H90" i="1"/>
  <c r="G91" i="1"/>
  <c r="H91" i="1"/>
  <c r="G92" i="1"/>
  <c r="H92" i="1"/>
  <c r="C93" i="1"/>
  <c r="D93" i="1"/>
  <c r="E93" i="1"/>
  <c r="F93" i="1"/>
  <c r="G94" i="1"/>
  <c r="H94" i="1"/>
  <c r="G95" i="1"/>
  <c r="H95" i="1"/>
  <c r="G96" i="1"/>
  <c r="H96" i="1"/>
  <c r="G97" i="1"/>
  <c r="H97" i="1"/>
  <c r="C98" i="1"/>
  <c r="C103" i="1" s="1"/>
  <c r="C147" i="1" s="1"/>
  <c r="D98" i="1"/>
  <c r="D103" i="1" s="1"/>
  <c r="D147" i="1" s="1"/>
  <c r="E98" i="1"/>
  <c r="F98" i="1"/>
  <c r="F103" i="1" s="1"/>
  <c r="F104" i="1" s="1"/>
  <c r="G99" i="1"/>
  <c r="H99" i="1"/>
  <c r="G100" i="1"/>
  <c r="H100" i="1"/>
  <c r="G101" i="1"/>
  <c r="H101" i="1"/>
  <c r="G102" i="1"/>
  <c r="H102" i="1"/>
  <c r="E103" i="1"/>
  <c r="C106" i="1"/>
  <c r="D106" i="1"/>
  <c r="E106" i="1"/>
  <c r="F106" i="1"/>
  <c r="G107" i="1"/>
  <c r="H107" i="1"/>
  <c r="G108" i="1"/>
  <c r="H108" i="1"/>
  <c r="H106" i="1" s="1"/>
  <c r="C109" i="1"/>
  <c r="D109" i="1"/>
  <c r="E109" i="1"/>
  <c r="F109" i="1"/>
  <c r="G110" i="1"/>
  <c r="H110" i="1"/>
  <c r="G111" i="1"/>
  <c r="H111" i="1"/>
  <c r="C112" i="1"/>
  <c r="D112" i="1"/>
  <c r="E112" i="1"/>
  <c r="F112" i="1"/>
  <c r="G113" i="1"/>
  <c r="H113" i="1"/>
  <c r="G114" i="1"/>
  <c r="H114" i="1"/>
  <c r="H112" i="1" s="1"/>
  <c r="C115" i="1"/>
  <c r="D115" i="1"/>
  <c r="E115" i="1"/>
  <c r="F115" i="1"/>
  <c r="G116" i="1"/>
  <c r="H116" i="1"/>
  <c r="G117" i="1"/>
  <c r="H117" i="1"/>
  <c r="C118" i="1"/>
  <c r="D118" i="1"/>
  <c r="E118" i="1"/>
  <c r="F118" i="1"/>
  <c r="G119" i="1"/>
  <c r="H119" i="1"/>
  <c r="G120" i="1"/>
  <c r="H120" i="1"/>
  <c r="H118" i="1" s="1"/>
  <c r="C121" i="1"/>
  <c r="D121" i="1"/>
  <c r="E121" i="1"/>
  <c r="F121" i="1"/>
  <c r="G122" i="1"/>
  <c r="H122" i="1"/>
  <c r="G123" i="1"/>
  <c r="H123" i="1"/>
  <c r="C124" i="1"/>
  <c r="D124" i="1"/>
  <c r="E124" i="1"/>
  <c r="F124" i="1"/>
  <c r="G125" i="1"/>
  <c r="H125" i="1"/>
  <c r="G126" i="1"/>
  <c r="H126" i="1"/>
  <c r="H124" i="1" s="1"/>
  <c r="C127" i="1"/>
  <c r="D127" i="1"/>
  <c r="E127" i="1"/>
  <c r="F127" i="1"/>
  <c r="G128" i="1"/>
  <c r="H128" i="1"/>
  <c r="G129" i="1"/>
  <c r="H129" i="1"/>
  <c r="C130" i="1"/>
  <c r="D130" i="1"/>
  <c r="E130" i="1"/>
  <c r="F130" i="1"/>
  <c r="G131" i="1"/>
  <c r="H131" i="1"/>
  <c r="G132" i="1"/>
  <c r="H132" i="1"/>
  <c r="H130" i="1" s="1"/>
  <c r="C133" i="1"/>
  <c r="D133" i="1"/>
  <c r="E133" i="1"/>
  <c r="F133" i="1"/>
  <c r="G134" i="1"/>
  <c r="H134" i="1"/>
  <c r="G135" i="1"/>
  <c r="H135" i="1"/>
  <c r="C136" i="1"/>
  <c r="D136" i="1"/>
  <c r="E136" i="1"/>
  <c r="F136" i="1"/>
  <c r="G137" i="1"/>
  <c r="H137" i="1"/>
  <c r="G138" i="1"/>
  <c r="H138" i="1"/>
  <c r="H136" i="1" s="1"/>
  <c r="C139" i="1"/>
  <c r="D139" i="1"/>
  <c r="E139" i="1"/>
  <c r="F139" i="1"/>
  <c r="G140" i="1"/>
  <c r="H140" i="1"/>
  <c r="G141" i="1"/>
  <c r="H141" i="1"/>
  <c r="C142" i="1"/>
  <c r="D142" i="1"/>
  <c r="D145" i="1" s="1"/>
  <c r="E142" i="1"/>
  <c r="E145" i="1" s="1"/>
  <c r="F142" i="1"/>
  <c r="F145" i="1" s="1"/>
  <c r="G143" i="1"/>
  <c r="H143" i="1"/>
  <c r="G144" i="1"/>
  <c r="H144" i="1"/>
  <c r="H142" i="1" s="1"/>
  <c r="C145" i="1"/>
  <c r="E104" i="1" l="1"/>
  <c r="G139" i="1"/>
  <c r="G133" i="1"/>
  <c r="G127" i="1"/>
  <c r="G121" i="1"/>
  <c r="G115" i="1"/>
  <c r="G109" i="1"/>
  <c r="H98" i="1"/>
  <c r="H88" i="1"/>
  <c r="H78" i="1"/>
  <c r="H68" i="1"/>
  <c r="H58" i="1"/>
  <c r="H48" i="1"/>
  <c r="H38" i="1"/>
  <c r="H26" i="1"/>
  <c r="H16" i="1"/>
  <c r="H6" i="1"/>
  <c r="G93" i="1"/>
  <c r="G83" i="1"/>
  <c r="G73" i="1"/>
  <c r="G63" i="1"/>
  <c r="G53" i="1"/>
  <c r="G43" i="1"/>
  <c r="G31" i="1"/>
  <c r="G21" i="1"/>
  <c r="G11" i="1"/>
  <c r="H133" i="1"/>
  <c r="H127" i="1"/>
  <c r="H121" i="1"/>
  <c r="H109" i="1"/>
  <c r="H93" i="1"/>
  <c r="H83" i="1"/>
  <c r="H73" i="1"/>
  <c r="H63" i="1"/>
  <c r="H53" i="1"/>
  <c r="H43" i="1"/>
  <c r="H31" i="1"/>
  <c r="H21" i="1"/>
  <c r="H11" i="1"/>
  <c r="H139" i="1"/>
  <c r="H115" i="1"/>
  <c r="G142" i="1"/>
  <c r="G136" i="1"/>
  <c r="G130" i="1"/>
  <c r="G124" i="1"/>
  <c r="G118" i="1"/>
  <c r="G112" i="1"/>
  <c r="G106" i="1"/>
  <c r="G98" i="1"/>
  <c r="G88" i="1"/>
  <c r="G78" i="1"/>
  <c r="G68" i="1"/>
  <c r="G58" i="1"/>
  <c r="G48" i="1"/>
  <c r="G38" i="1"/>
  <c r="G26" i="1"/>
  <c r="G16" i="1"/>
  <c r="G6" i="1"/>
  <c r="H103" i="1" l="1"/>
  <c r="G145" i="1"/>
  <c r="H145" i="1"/>
  <c r="G103" i="1"/>
  <c r="H36" i="1"/>
  <c r="G36" i="1"/>
  <c r="G147" i="1" l="1"/>
  <c r="H147" i="1"/>
</calcChain>
</file>

<file path=xl/sharedStrings.xml><?xml version="1.0" encoding="utf-8"?>
<sst xmlns="http://schemas.openxmlformats.org/spreadsheetml/2006/main" count="1814" uniqueCount="469">
  <si>
    <t>ИТОГО по МО</t>
  </si>
  <si>
    <t>4 квартал 2021 г.</t>
  </si>
  <si>
    <t>3 квартал 2021 г.</t>
  </si>
  <si>
    <t>НЕОТЛОЖНАЯ ПОМОЩЬ</t>
  </si>
  <si>
    <t>КС РОД</t>
  </si>
  <si>
    <t>КС ОНК</t>
  </si>
  <si>
    <t>КС</t>
  </si>
  <si>
    <t>ДС ОНК</t>
  </si>
  <si>
    <t>ДС</t>
  </si>
  <si>
    <t>ДИ ЭНД</t>
  </si>
  <si>
    <t>ДИ УЗИ ССС</t>
  </si>
  <si>
    <t>ДИ КТ</t>
  </si>
  <si>
    <t>ДИ гист</t>
  </si>
  <si>
    <t>АПП посещения</t>
  </si>
  <si>
    <t>АПП обращения</t>
  </si>
  <si>
    <t>АПП ЗПТ</t>
  </si>
  <si>
    <t xml:space="preserve">ГБУЗ «ГБ» г.Бугуруслана </t>
  </si>
  <si>
    <t>ИТОГО по корректировке</t>
  </si>
  <si>
    <t>2 квартал 2021 г.</t>
  </si>
  <si>
    <t>1 квартал 2021 г.</t>
  </si>
  <si>
    <t>ГБУЗ «ГБ» г. Бугуруслана (не действует)</t>
  </si>
  <si>
    <t>ГБУЗ «Бугурусланская РБ» (не действует)</t>
  </si>
  <si>
    <t>Сумма, руб.</t>
  </si>
  <si>
    <t>ЗС</t>
  </si>
  <si>
    <t>Утвердить  с учетом корректировки</t>
  </si>
  <si>
    <t xml:space="preserve">Корректировка </t>
  </si>
  <si>
    <t xml:space="preserve">Утверждено на 2021г. </t>
  </si>
  <si>
    <t>Код МОЕР</t>
  </si>
  <si>
    <t xml:space="preserve">Корректировка объемов предоставления медицинской помощи  по ГБУЗ "Бугурусланская РБ" (МОЕР 560047), ГБУЗ "ГБ" г. Бугугуслана (МОЕР 560045) и ГБУЗ "ГБ" г. Бугуруслана (МОЕР 560275) на 2021г. </t>
  </si>
  <si>
    <t>Сумма</t>
  </si>
  <si>
    <t>560045</t>
  </si>
  <si>
    <t>БУГУРУСЛАНСКАЯ ГБ</t>
  </si>
  <si>
    <t>560047</t>
  </si>
  <si>
    <t>БУГУРУСЛАНСКАЯ РБ</t>
  </si>
  <si>
    <t>ГБУЗ «ГБ» г.Бугуруслана</t>
  </si>
  <si>
    <t>Итог</t>
  </si>
  <si>
    <t xml:space="preserve">Корректировка объемов предоставления скорой медицинской помощи  по ГБУЗ "Бугурусланская РБ" (МОЕР 560047), ГБУЗ "ГБ" г. Бугугуслана (МОЕР 560045) и ГБУЗ "ГБ" г. Бугуруслана (МОЕР 560275) на 2021г. </t>
  </si>
  <si>
    <t>Вызов</t>
  </si>
  <si>
    <t>№ п\п</t>
  </si>
  <si>
    <t>Наименование МО</t>
  </si>
  <si>
    <t>Итого</t>
  </si>
  <si>
    <t>1</t>
  </si>
  <si>
    <t>ГАУЗ «OOКБ № 2»</t>
  </si>
  <si>
    <t>2</t>
  </si>
  <si>
    <t>ГБУЗ «ГКБ № 1» г.Оренбурга</t>
  </si>
  <si>
    <t>3</t>
  </si>
  <si>
    <t>ГАУЗ «ГБ № 1» г. Орска</t>
  </si>
  <si>
    <t>4</t>
  </si>
  <si>
    <t>ГАУЗ «ГБ № 4» г. Орска</t>
  </si>
  <si>
    <t>5</t>
  </si>
  <si>
    <t>ГАУЗ «БСМП» г.Новотроицка</t>
  </si>
  <si>
    <t>6</t>
  </si>
  <si>
    <t>ГБУЗ «ГБ» г. Медногорска</t>
  </si>
  <si>
    <t>7</t>
  </si>
  <si>
    <t>ГБУЗ «ББСМП»</t>
  </si>
  <si>
    <t>8</t>
  </si>
  <si>
    <t>9</t>
  </si>
  <si>
    <t>ГБУЗ «Абдулинская МБ»</t>
  </si>
  <si>
    <t>10</t>
  </si>
  <si>
    <t>ГБУЗ «Адамовская РБ»</t>
  </si>
  <si>
    <t>11</t>
  </si>
  <si>
    <t>ГБУЗ «Александровская РБ»</t>
  </si>
  <si>
    <t>12</t>
  </si>
  <si>
    <t>ГБУЗ «Асекеевская РБ»</t>
  </si>
  <si>
    <t>13</t>
  </si>
  <si>
    <t>ГБУЗ «Беляевская РБ»</t>
  </si>
  <si>
    <t>14</t>
  </si>
  <si>
    <t>ГБУЗ «Восточная территориальная МБ»</t>
  </si>
  <si>
    <t>15</t>
  </si>
  <si>
    <t>ГБУЗ «ГБ» г. Гая</t>
  </si>
  <si>
    <t>16</t>
  </si>
  <si>
    <t>ГБУЗ «Грачевская РБ»</t>
  </si>
  <si>
    <t>17</t>
  </si>
  <si>
    <t>ГБУЗ «Илекская РБ»</t>
  </si>
  <si>
    <t>18</t>
  </si>
  <si>
    <t>ГАУЗ «Кваркенская РБ»</t>
  </si>
  <si>
    <t>19</t>
  </si>
  <si>
    <t>ГБУЗ «ГБ» г. Кувандыка</t>
  </si>
  <si>
    <t>20</t>
  </si>
  <si>
    <t>ГБУЗ «Курманаевская РБ»</t>
  </si>
  <si>
    <t>21</t>
  </si>
  <si>
    <t>ГАУЗ «Новоорская РБ»</t>
  </si>
  <si>
    <t>22</t>
  </si>
  <si>
    <t>ГБУЗ «Новосергиевская РБ»</t>
  </si>
  <si>
    <t>23</t>
  </si>
  <si>
    <t>ГБУЗ «Октябрьская РБ»</t>
  </si>
  <si>
    <t>24</t>
  </si>
  <si>
    <t>ГАУЗ «Оренбургская РБ»</t>
  </si>
  <si>
    <t>25</t>
  </si>
  <si>
    <t>ГБУЗ «Первомайская РБ»</t>
  </si>
  <si>
    <t>26</t>
  </si>
  <si>
    <t>ГБУЗ «Переволоцкая РБ»</t>
  </si>
  <si>
    <t>27</t>
  </si>
  <si>
    <t>ГБУЗ «Сакмарская РБ»</t>
  </si>
  <si>
    <t>28</t>
  </si>
  <si>
    <t>ГБУЗ «Саракташская РБ»</t>
  </si>
  <si>
    <t>29</t>
  </si>
  <si>
    <t>ГБУЗ «Северная РБ»</t>
  </si>
  <si>
    <t>30</t>
  </si>
  <si>
    <t>ГБУЗ «Соль-Илецкая МБ»</t>
  </si>
  <si>
    <t>31</t>
  </si>
  <si>
    <t>ГБУЗ «Сорочинская МБ»</t>
  </si>
  <si>
    <t>32</t>
  </si>
  <si>
    <t>ГБУЗ «Ташлинская РБ»</t>
  </si>
  <si>
    <t>33</t>
  </si>
  <si>
    <t>ГБУЗ «Тоцкая РБ»</t>
  </si>
  <si>
    <t>34</t>
  </si>
  <si>
    <t>ГБУЗ «Тюльганская РБ»</t>
  </si>
  <si>
    <t>35</t>
  </si>
  <si>
    <t>ГБУЗ «Шарлыкская РБ»</t>
  </si>
  <si>
    <t>И Т О Г О</t>
  </si>
  <si>
    <t>Сумма финансового обеспечения фельдшерских/фельдшерско-акушерских пунктов в разрезе МО на Июль 2021 года</t>
  </si>
  <si>
    <t>ФГБОУ ВО ОрГМУ Минздрава России</t>
  </si>
  <si>
    <t>ГАУЗ «ГКБ им. Н.И. Пирогова» г.Оренбурга</t>
  </si>
  <si>
    <t>ГАУЗ «ДГКБ» г. Оренбурга</t>
  </si>
  <si>
    <t>ГАУЗ «ГБ №5» г. Орска</t>
  </si>
  <si>
    <t>Студенческая поликлиника ОГУ</t>
  </si>
  <si>
    <t xml:space="preserve">ЧУЗ «КБ «РЖД-Медицина» г. Оренбург» </t>
  </si>
  <si>
    <t>филиал № 3 ФГБУ «426 ВГ» Минобороны России</t>
  </si>
  <si>
    <t xml:space="preserve">ФКУЗ МСЧ-56 ФСИН России </t>
  </si>
  <si>
    <t>ФКУЗ «МСЧ МВД России по Оренбургской области»</t>
  </si>
  <si>
    <t>ГАУЗ «OOКБ №2» (не действует)</t>
  </si>
  <si>
    <t>ГАУЗ «ООКИБ»</t>
  </si>
  <si>
    <t>560264</t>
  </si>
  <si>
    <t>560002</t>
  </si>
  <si>
    <t>560206</t>
  </si>
  <si>
    <t>560036</t>
  </si>
  <si>
    <t>560023</t>
  </si>
  <si>
    <t>560271</t>
  </si>
  <si>
    <t xml:space="preserve">Корректировка объемов предоставления неотложной медицинской помощи  на 2021г. </t>
  </si>
  <si>
    <t>ГАУЗ «ГКБ № 4» г.  Оренбурга</t>
  </si>
  <si>
    <t>ГАУЗ «ОДКБ»</t>
  </si>
  <si>
    <t xml:space="preserve">ГБУЗ «ОКПЦ» </t>
  </si>
  <si>
    <t>560034</t>
  </si>
  <si>
    <t>560035</t>
  </si>
  <si>
    <t>560020</t>
  </si>
  <si>
    <t>560268</t>
  </si>
  <si>
    <t>560024</t>
  </si>
  <si>
    <t>560067</t>
  </si>
  <si>
    <t>560220</t>
  </si>
  <si>
    <t>560070</t>
  </si>
  <si>
    <t>560269</t>
  </si>
  <si>
    <t>560055</t>
  </si>
  <si>
    <t>560056</t>
  </si>
  <si>
    <t>560214</t>
  </si>
  <si>
    <t>560058</t>
  </si>
  <si>
    <t>560064</t>
  </si>
  <si>
    <t>560267</t>
  </si>
  <si>
    <t>560069</t>
  </si>
  <si>
    <t>560061</t>
  </si>
  <si>
    <t>560059</t>
  </si>
  <si>
    <t>560068</t>
  </si>
  <si>
    <t>560265</t>
  </si>
  <si>
    <t>560072</t>
  </si>
  <si>
    <t>560075</t>
  </si>
  <si>
    <t>ГАУЗ "ДГКБ" г. Оренбурга</t>
  </si>
  <si>
    <t>ГАУЗ "ГБ № 2" г. Орска</t>
  </si>
  <si>
    <t>ГАУЗ "ГБ № 4" г. Орска</t>
  </si>
  <si>
    <t>ГАУЗ "ГБ № 1" г. Орска</t>
  </si>
  <si>
    <t>ГБУЗ "ГБ" г. Медногорска</t>
  </si>
  <si>
    <t>ГБУЗ "Адамовская РБ"</t>
  </si>
  <si>
    <t>ГБУЗ "Александровская РБ"</t>
  </si>
  <si>
    <t>ГБУЗ "Асекеевская РБ"</t>
  </si>
  <si>
    <t>ГБУЗ "Беляевская РБ"</t>
  </si>
  <si>
    <t>ГБУЗ "ГБ" г. Гая</t>
  </si>
  <si>
    <t>ГБУЗ "Грачевская РБ"</t>
  </si>
  <si>
    <t>ГБУЗ "Илекская РБ"</t>
  </si>
  <si>
    <t>ГАУЗ "Кваркенская РБ"</t>
  </si>
  <si>
    <t>ГБУЗ "ГБ" г. Кувандыка</t>
  </si>
  <si>
    <t>ГБУЗ "Курманаевская РБ"</t>
  </si>
  <si>
    <t>ГАУЗ "Новоорская РБ"</t>
  </si>
  <si>
    <t>ГБУЗ "Новосергиевская РБ"</t>
  </si>
  <si>
    <t>ГБУЗ "Октябрьская РБ"</t>
  </si>
  <si>
    <t>ГАУЗ "Оренбургская РБ"</t>
  </si>
  <si>
    <t>ГБУЗ "Первомайская РБ"</t>
  </si>
  <si>
    <t>ГБУЗ "Переволоцкая РБ"</t>
  </si>
  <si>
    <t>ГБУЗ "Сакмарская РБ"</t>
  </si>
  <si>
    <t>ГБУЗ "Саракташская РБ"</t>
  </si>
  <si>
    <t>ГБУЗ "Северная РБ"</t>
  </si>
  <si>
    <t>ГБУЗ "Ташлинская РБ"</t>
  </si>
  <si>
    <t>ГБУЗ "Тоцкая РБ"</t>
  </si>
  <si>
    <t>ГБУЗ "Тюльганская РБ"</t>
  </si>
  <si>
    <t>ГБУЗ "Шарлыкская РБ"</t>
  </si>
  <si>
    <t xml:space="preserve">ЧУЗ "КБ "РЖД-Медицина" г. Оренбург" </t>
  </si>
  <si>
    <t>ЧУЗ "РЖД-Медицина" г. Орск"</t>
  </si>
  <si>
    <t>ЧУЗ "РЖД-Медицина" г.Бузулук"</t>
  </si>
  <si>
    <t>ЧУЗ "РЖД-Медицина" г. Абдулино"</t>
  </si>
  <si>
    <t>филиал № 3 ФГБУ "426 ВГ" Минобороны России</t>
  </si>
  <si>
    <t>ФКУЗ "МСЧ МВД России по Оренбургской области"</t>
  </si>
  <si>
    <t>ООО "КДЦ"</t>
  </si>
  <si>
    <t>ГАУЗ "БСМП" г.Новотроицка</t>
  </si>
  <si>
    <t>ГБУЗ "ББСМП"</t>
  </si>
  <si>
    <t>ГАУЗ "ООБ № 3"</t>
  </si>
  <si>
    <t>ГАУЗ "OOКБ №2"</t>
  </si>
  <si>
    <t>ГБУЗ "ГКБ № 1" г.Оренбурга</t>
  </si>
  <si>
    <t>ГАУЗ "ГКБ им. Н.И. Пирогова" г.Оренбурга</t>
  </si>
  <si>
    <t>ГБУЗ "Абдулинская межрайонная больница"</t>
  </si>
  <si>
    <t>ГБУЗ "Восточная территориальная межрайонная больница"</t>
  </si>
  <si>
    <t>ГБУЗ " Соль-Илецкая межрайонная больница"</t>
  </si>
  <si>
    <t>ГБУЗ " Сорочинская межрайонная больница"</t>
  </si>
  <si>
    <t>ГБУЗ "ГБ" г. Бугуруслана</t>
  </si>
  <si>
    <t>МОЕР</t>
  </si>
  <si>
    <t>Корректировка</t>
  </si>
  <si>
    <t>ГАУЗ «ГБ №3» г. Орска</t>
  </si>
  <si>
    <t>Корректировка объемов амбулаторных диагностических исследований, объемы которых выведены из подушевого норматива финансирования амбулаторной помощи в рамках программы ОМС на 2021 год, по блоку «ДИ ЭНД».</t>
  </si>
  <si>
    <t xml:space="preserve">ГБУЗ «ООКОД» </t>
  </si>
  <si>
    <t>ГБУЗ «ООД»</t>
  </si>
  <si>
    <t>Корректировка объемов амбулаторных диагностических исследований (ДИ КТ) в рамках программы ОМС на 2021г.</t>
  </si>
  <si>
    <t>Утверждено на  2021 год</t>
  </si>
  <si>
    <t xml:space="preserve">Утвердить с учётом корректировки </t>
  </si>
  <si>
    <t>количество исследований</t>
  </si>
  <si>
    <t>Корректировка объемов амбулаторных диагностических исследований, объемы которых выведены из подушевого норматива финансирования амбулаторной помощи в рамках программы ОМС на 2021 год, по блоку «ДИ УЗИ ССС».</t>
  </si>
  <si>
    <t>кол-во исследований</t>
  </si>
  <si>
    <t xml:space="preserve">Корректировка объемов предоставления стационарозамещающей (ДС МЕР) медицинской помощи на 2021г. </t>
  </si>
  <si>
    <t>МО / вид МП / периоды</t>
  </si>
  <si>
    <t>ДС МЕР</t>
  </si>
  <si>
    <t xml:space="preserve"> Корректировка объемов предоставления  стационарозамещающей медицинской помощи (ОНКО)  за  2021г.  (ЦАОП)</t>
  </si>
  <si>
    <t>План на 2021 г</t>
  </si>
  <si>
    <t>Утвердить с учетом корректировки</t>
  </si>
  <si>
    <t>Сумма, в руб.</t>
  </si>
  <si>
    <t>560033</t>
  </si>
  <si>
    <t>560065</t>
  </si>
  <si>
    <t>560080</t>
  </si>
  <si>
    <t>560086</t>
  </si>
  <si>
    <t>560098</t>
  </si>
  <si>
    <t>560099</t>
  </si>
  <si>
    <t>итого</t>
  </si>
  <si>
    <t>560053</t>
  </si>
  <si>
    <t>560062</t>
  </si>
  <si>
    <t>560077</t>
  </si>
  <si>
    <t>560096</t>
  </si>
  <si>
    <t>560270</t>
  </si>
  <si>
    <t>560043</t>
  </si>
  <si>
    <t>560057</t>
  </si>
  <si>
    <t>560081</t>
  </si>
  <si>
    <t>560082</t>
  </si>
  <si>
    <t>560272</t>
  </si>
  <si>
    <t xml:space="preserve">Корректировка объемов предоставления стационарной (КС РОД) медицинской помощи на 2021г. </t>
  </si>
  <si>
    <t>МО /период/Вид МП</t>
  </si>
  <si>
    <t xml:space="preserve">Приложение 7.2 к протоколу заседания  Комиссии по разработке ТП ОМС №16 от 30.07.2021г.   </t>
  </si>
  <si>
    <t xml:space="preserve">Приложение 10.2 к протоколу заседания  Комиссии по разработке ТП ОМС № 16 от 30.07.2021г.   </t>
  </si>
  <si>
    <t>560001</t>
  </si>
  <si>
    <t>ГАУЗ «ООКБ»</t>
  </si>
  <si>
    <t>560007</t>
  </si>
  <si>
    <t>560008</t>
  </si>
  <si>
    <t>560083</t>
  </si>
  <si>
    <t>МО / вид МП / периодыМО</t>
  </si>
  <si>
    <t xml:space="preserve"> в том числе за счет межбюджетного трансферта</t>
  </si>
  <si>
    <t>Утвердить  на 2021 г.</t>
  </si>
  <si>
    <t>НаименованиеМО/ВП/период</t>
  </si>
  <si>
    <t xml:space="preserve">Корректировка объемов предоставления стационарозамещающей (ДС) медицинской помощи на 2021г. </t>
  </si>
  <si>
    <t>Корректировка объемов предоставления медицинской помощи  на 2021г. между кварталами.</t>
  </si>
  <si>
    <t xml:space="preserve">Приложение 8 к протоколу заседания  Комиссии по разработке ТП ОМС №16 от 30.07.2021г.   </t>
  </si>
  <si>
    <t>560102</t>
  </si>
  <si>
    <t>ООО ММЦ Клиника «МаксиМед»</t>
  </si>
  <si>
    <t>ДС ЭКО</t>
  </si>
  <si>
    <t>560071</t>
  </si>
  <si>
    <t>560085</t>
  </si>
  <si>
    <t>ВМП Абдоминальная хирургия 1</t>
  </si>
  <si>
    <t>ВМП Абдоминальная хирургия 2</t>
  </si>
  <si>
    <t>ВМП Гастроэнтерология 5</t>
  </si>
  <si>
    <t>ВМП Сердечно-сосудистая хирургия 43</t>
  </si>
  <si>
    <t>ВМП Сердечно-сосудистая хирургия 45</t>
  </si>
  <si>
    <t>ВМП Акушерство и гинекология 3</t>
  </si>
  <si>
    <t>ВМП Акушерство и гинекология 4</t>
  </si>
  <si>
    <t>ВМП Неонатология 18</t>
  </si>
  <si>
    <t>ВМП Педиатрия 34</t>
  </si>
  <si>
    <t>ВМП Онкология 22</t>
  </si>
  <si>
    <t>ВМП Оториноларингология 26</t>
  </si>
  <si>
    <t>ВМП Нейрохирургия 17</t>
  </si>
  <si>
    <t>ВМП Сердечно-сосудистая хирургия 36</t>
  </si>
  <si>
    <t>ВМП Сердечно-сосудистая хирургия 37</t>
  </si>
  <si>
    <t>ВМП Сердечно-сосудистая хирургия 38</t>
  </si>
  <si>
    <t>ВМП Сердечно-сосудистая хирургия 39</t>
  </si>
  <si>
    <t>ВМП Сердечно-сосудистая хирургия 42</t>
  </si>
  <si>
    <t>ВМП Сердечно-сосудистая хирургия 40</t>
  </si>
  <si>
    <t>ВМП Сердечно-сосудистая хирургия 41</t>
  </si>
  <si>
    <t>ВМП Неонатология 19</t>
  </si>
  <si>
    <t>ВМП Травматология и ортопедия 51</t>
  </si>
  <si>
    <t xml:space="preserve">Приложение 12.2  к протоколу заседания  Комиссии по разработке ТП ОМС №  16      от 30.07.2021г.   </t>
  </si>
  <si>
    <t xml:space="preserve">Приложение 11.3 к протоколу заседания  Комиссии по разработке ТП ОМС № от 30.07.2021г.   </t>
  </si>
  <si>
    <t xml:space="preserve">Приложение 11.2  к протоколу заседания  Комиссии по разработке ТП ОМС № 16 от 30.07.2021г.   </t>
  </si>
  <si>
    <t xml:space="preserve">Приложение 11.1  к протоколу заседания  Комиссии по разработке ТП ОМС № 16 от 30.07.2021г.   </t>
  </si>
  <si>
    <t xml:space="preserve">Приложение 10.3  к протоколу заседания  Комиссии по разработке ТП ОМС № 16 от 30.07.2021г.   </t>
  </si>
  <si>
    <t xml:space="preserve">Приложение 10.1 к протоколу заседания  Комиссии по разработке ТП ОМС № 16 от 30.07.2021г.   </t>
  </si>
  <si>
    <t xml:space="preserve">Приложение 9 к протоколу заседания  Комиссии по разработке ТП ОМС № 16 от 30.07.2021г.   </t>
  </si>
  <si>
    <t xml:space="preserve">Приложение 7.1 к протоколу заседания  Комиссии по разработке ТП ОМС № 16 от 30.07.2021г.   </t>
  </si>
  <si>
    <t xml:space="preserve">Приложение 6 к протоколу заседания  Комиссии по разработке ТП ОМС № 16 от 30.07.2021г.   </t>
  </si>
  <si>
    <t xml:space="preserve">Приложение 5 к протоколу заседания  Комиссии по разработке ТП ОМС №16 от 30.07.2021г.  </t>
  </si>
  <si>
    <t xml:space="preserve">Приложение 3 к протоколу заседания  Комиссии по разработке ТП ОМС №16 от 30.07.2021г.  </t>
  </si>
  <si>
    <t>Объемы медицинской помощи и суммы их финансового обеспечения за счет средств межбюджетного трансферта при проведение в 2021 году углубленной диспансеризации лиц, перенесших новую коронавирусную инфекцию (COVID-19), на основании постановления Правительства РФ от 18.06.2021 № 927 и распоряжения Правительства РФ от 30 июня 2021 г. N 1768-р</t>
  </si>
  <si>
    <t>Расчет лимитов подушевого финансирования амбулаторно-поликлинической помощи на Июль 2021 года</t>
  </si>
  <si>
    <t xml:space="preserve">МО </t>
  </si>
  <si>
    <t>Численность прикрепленного населения на 1 число месяца</t>
  </si>
  <si>
    <t>Гарантированная часть(90%)</t>
  </si>
  <si>
    <t>Премиальная часть(10%)</t>
  </si>
  <si>
    <t>ГАУЗ «ООБ № 3»</t>
  </si>
  <si>
    <t>ГАУЗ «ГБ № 2» г. Орска</t>
  </si>
  <si>
    <t>ГАУЗ «ДГБ» г. Новотроицка</t>
  </si>
  <si>
    <t>ЧУЗ «РЖД-Медицина» г. Орск»</t>
  </si>
  <si>
    <t>ЧУЗ «РЖД-Медицина» г.Бузулук»</t>
  </si>
  <si>
    <t>ЧУЗ «РЖД-Медицина» г. Абдулино»</t>
  </si>
  <si>
    <t>ООО «КДЦ»</t>
  </si>
  <si>
    <t>Итого по области</t>
  </si>
  <si>
    <t>Расчет лимитов подушевого финансирования первичной медико-санитарной помощи по профилю "стоматология" на Июль 2021 года</t>
  </si>
  <si>
    <t>Лимит ПФ</t>
  </si>
  <si>
    <t>ГАУЗ «ООКСП»</t>
  </si>
  <si>
    <t>ГАУЗ «СП» г. Орска</t>
  </si>
  <si>
    <t>ГАУЗ «СП» г.Новотроицка</t>
  </si>
  <si>
    <t>ГАУЗ «СП» г.Бугуруслана</t>
  </si>
  <si>
    <t>ООО «Лекарь»</t>
  </si>
  <si>
    <t>ООО «Нео-Дент»</t>
  </si>
  <si>
    <t>ООО «КАМАЮН»</t>
  </si>
  <si>
    <t>ООО «РадаДент плюс»</t>
  </si>
  <si>
    <t>ООО Стоматологическая клиника «Улыбка»</t>
  </si>
  <si>
    <t>ООО «Мисс Дента»</t>
  </si>
  <si>
    <t>ООО «МИЛАВИТА»</t>
  </si>
  <si>
    <t>ООО «Дента Лэнд»</t>
  </si>
  <si>
    <t>ООО «ИНТЭКО»</t>
  </si>
  <si>
    <t>ООО «СтомКит»</t>
  </si>
  <si>
    <t>ООО «Денталика» (на ул. Гаранькина)</t>
  </si>
  <si>
    <t>ООО «Евромедцентр»</t>
  </si>
  <si>
    <t>ООО «Новостом»</t>
  </si>
  <si>
    <t>ООО «ЛАЗУРЬ»</t>
  </si>
  <si>
    <t>ООО «Стоматологическая поликлиника «Ростошь»</t>
  </si>
  <si>
    <t>ООО «Диа-Дента»</t>
  </si>
  <si>
    <t>ООО «Елена»</t>
  </si>
  <si>
    <t>ООО «Евро-Дент»</t>
  </si>
  <si>
    <t>ООО «РОМА»</t>
  </si>
  <si>
    <t>ООО «Добрый стоматолог»</t>
  </si>
  <si>
    <t>ООО «Мила Дента»</t>
  </si>
  <si>
    <t>ООО «Новодент»</t>
  </si>
  <si>
    <t>ООО «ДЕНТА - ЛЮКС»</t>
  </si>
  <si>
    <t>ООО «МедиСтом»</t>
  </si>
  <si>
    <t>ООО «Стома+»</t>
  </si>
  <si>
    <t>ООО «ДентоМир»</t>
  </si>
  <si>
    <t>ООО «Медгард-Оренбург»</t>
  </si>
  <si>
    <t>ООО «УНИМЕД»</t>
  </si>
  <si>
    <t>ООО «СТМ СТОМАТОЛОГИЯ»</t>
  </si>
  <si>
    <t>Объем финансового обеспечения амбулаторной помощи, оплата которой осуществляется по подушевому принципу (включая стоматологическую помощь), с учетом прогнозных сумм взаиморасчетов по заказанным услугам на 2021 год (по состоянию на 01.08.2021 г.)</t>
  </si>
  <si>
    <t>№ п/п</t>
  </si>
  <si>
    <t>Сумма, рублей</t>
  </si>
  <si>
    <t>Всего</t>
  </si>
  <si>
    <t>в т.ч. на стоматологическую помощь</t>
  </si>
  <si>
    <t>560006</t>
  </si>
  <si>
    <t>Оренбургский филиал ФГАУ «НМИЦ «МНТК «Микрохирургия глаза» им. акад. С.Н. Федорова» Минздрава России</t>
  </si>
  <si>
    <t>560009</t>
  </si>
  <si>
    <t>ГАУЗ «ООККВД»</t>
  </si>
  <si>
    <t>560014</t>
  </si>
  <si>
    <t>560032</t>
  </si>
  <si>
    <t>560037</t>
  </si>
  <si>
    <t>560041</t>
  </si>
  <si>
    <t>560042</t>
  </si>
  <si>
    <t>560048</t>
  </si>
  <si>
    <t>560074</t>
  </si>
  <si>
    <t>36</t>
  </si>
  <si>
    <t>37</t>
  </si>
  <si>
    <t>38</t>
  </si>
  <si>
    <t>39</t>
  </si>
  <si>
    <t>40</t>
  </si>
  <si>
    <t>41</t>
  </si>
  <si>
    <t>42</t>
  </si>
  <si>
    <t>43</t>
  </si>
  <si>
    <t>44</t>
  </si>
  <si>
    <t>560087</t>
  </si>
  <si>
    <t>45</t>
  </si>
  <si>
    <t>560088</t>
  </si>
  <si>
    <t>46</t>
  </si>
  <si>
    <t>560089</t>
  </si>
  <si>
    <t>47</t>
  </si>
  <si>
    <t>48</t>
  </si>
  <si>
    <t>49</t>
  </si>
  <si>
    <t>50</t>
  </si>
  <si>
    <t>560103</t>
  </si>
  <si>
    <t>51</t>
  </si>
  <si>
    <t>560104</t>
  </si>
  <si>
    <t>52</t>
  </si>
  <si>
    <t>560107</t>
  </si>
  <si>
    <t>53</t>
  </si>
  <si>
    <t>560126</t>
  </si>
  <si>
    <t>54</t>
  </si>
  <si>
    <t>560127</t>
  </si>
  <si>
    <t>ООО «Кристалл - Дент»</t>
  </si>
  <si>
    <t>55</t>
  </si>
  <si>
    <t>560128</t>
  </si>
  <si>
    <t>56</t>
  </si>
  <si>
    <t>560129</t>
  </si>
  <si>
    <t>57</t>
  </si>
  <si>
    <t>560134</t>
  </si>
  <si>
    <t>58</t>
  </si>
  <si>
    <t>560135</t>
  </si>
  <si>
    <t>59</t>
  </si>
  <si>
    <t>560137</t>
  </si>
  <si>
    <t>60</t>
  </si>
  <si>
    <t>560139</t>
  </si>
  <si>
    <t>61</t>
  </si>
  <si>
    <t>560143</t>
  </si>
  <si>
    <t>62</t>
  </si>
  <si>
    <t>560144</t>
  </si>
  <si>
    <t>ГБУЗ «ООКСПК»</t>
  </si>
  <si>
    <t>63</t>
  </si>
  <si>
    <t>560145</t>
  </si>
  <si>
    <t>64</t>
  </si>
  <si>
    <t>560148</t>
  </si>
  <si>
    <t>65</t>
  </si>
  <si>
    <t>560149</t>
  </si>
  <si>
    <t>66</t>
  </si>
  <si>
    <t>560155</t>
  </si>
  <si>
    <t>67</t>
  </si>
  <si>
    <t>560156</t>
  </si>
  <si>
    <t>68</t>
  </si>
  <si>
    <t>560157</t>
  </si>
  <si>
    <t>69</t>
  </si>
  <si>
    <t>560163</t>
  </si>
  <si>
    <t>70</t>
  </si>
  <si>
    <t>560165</t>
  </si>
  <si>
    <t>71</t>
  </si>
  <si>
    <t>560166</t>
  </si>
  <si>
    <t>72</t>
  </si>
  <si>
    <t>560171</t>
  </si>
  <si>
    <t>ООО «Все свои»</t>
  </si>
  <si>
    <t>73</t>
  </si>
  <si>
    <t>560172</t>
  </si>
  <si>
    <t>74</t>
  </si>
  <si>
    <t>560175</t>
  </si>
  <si>
    <t>75</t>
  </si>
  <si>
    <t>560186</t>
  </si>
  <si>
    <t>76</t>
  </si>
  <si>
    <t>560205</t>
  </si>
  <si>
    <t>77</t>
  </si>
  <si>
    <t>78</t>
  </si>
  <si>
    <t>560210</t>
  </si>
  <si>
    <t>79</t>
  </si>
  <si>
    <t>80</t>
  </si>
  <si>
    <t>560227</t>
  </si>
  <si>
    <t>ООО «АИА»</t>
  </si>
  <si>
    <t>81</t>
  </si>
  <si>
    <t>560228</t>
  </si>
  <si>
    <t>82</t>
  </si>
  <si>
    <t>560230</t>
  </si>
  <si>
    <t>83</t>
  </si>
  <si>
    <t>560235</t>
  </si>
  <si>
    <t>84</t>
  </si>
  <si>
    <t>560237</t>
  </si>
  <si>
    <t>85</t>
  </si>
  <si>
    <t>560245</t>
  </si>
  <si>
    <t>86</t>
  </si>
  <si>
    <t>560259</t>
  </si>
  <si>
    <t>87</t>
  </si>
  <si>
    <t>88</t>
  </si>
  <si>
    <t>89</t>
  </si>
  <si>
    <t>560266</t>
  </si>
  <si>
    <t>90</t>
  </si>
  <si>
    <t>91</t>
  </si>
  <si>
    <t>92</t>
  </si>
  <si>
    <t>93</t>
  </si>
  <si>
    <t>94</t>
  </si>
  <si>
    <t>95</t>
  </si>
  <si>
    <t>96</t>
  </si>
  <si>
    <t>560275</t>
  </si>
  <si>
    <t>ИТОГО</t>
  </si>
  <si>
    <t xml:space="preserve">Приложение 1 к протоколу заседания  Комиссии по разработке ТП ОМС №16 от 30.07.2021г.   </t>
  </si>
  <si>
    <t xml:space="preserve">Приложение 2 к протоколу заседания  Комиссии по разработке ТП ОМС №16 от 30.07.2021г.   </t>
  </si>
  <si>
    <t xml:space="preserve"> Корректировка объемов предоставления стационарной медицинской помощи на 2021г. по блоку «КС» за счет средств межбюджетного трансферта из бюджета ФФОМС на дополнительное финансовое обеспечение оказания медицинской помощи пациентам при заболевании (подозрении на заболевание) новой коронавирусной инфекцией (далее – средства МБТ) в соответствии с распоряжением Правительств РФ от 25.06.2021г. №1722-р.</t>
  </si>
  <si>
    <t xml:space="preserve">Приложение 4 к протоколу заседания  Комиссии по разработке ТП ОМС №16 от 30.07.2021г.  </t>
  </si>
  <si>
    <t xml:space="preserve">Приложение 12.1 к протоколу заседания  Комиссии по разработке ТП ОМС № - от 30.07.2021г.   </t>
  </si>
  <si>
    <t xml:space="preserve"> Корректировка объемов предоставления  стационарной медицинской помощи (КС ОНК) за  2021г.  </t>
  </si>
  <si>
    <t xml:space="preserve">Корректировка объемов предоставления высокотехнологичной медицинской помощи на 2021г. </t>
  </si>
  <si>
    <t xml:space="preserve">Приложение 13  к протоколу заседания  Комиссии по разработке ТП ОМС №  16      от 30.07.2021г.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</si>
</sst>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р_._-;\-* #,##0.00_р_._-;_-* &quot;-&quot;??_р_._-;_-@_-"/>
    <numFmt numFmtId="164" formatCode="_-* #,##0.00\ _₽_-;\-* #,##0.00\ _₽_-;_-* &quot;-&quot;??\ _₽_-;_-@_-"/>
    <numFmt numFmtId="165" formatCode="#,##0.00_ ;[Red]\-#,##0.00\ "/>
    <numFmt numFmtId="166" formatCode="#,##0_ ;[Red]\-#,##0\ "/>
    <numFmt numFmtId="167" formatCode="#,##0.00_ ;\-#,##0.00\ "/>
    <numFmt numFmtId="168" formatCode="#,##0_ ;\-#,##0\ "/>
    <numFmt numFmtId="169" formatCode="#,##0.0\ _₽"/>
    <numFmt numFmtId="170" formatCode="#,##0.0"/>
  </numFmts>
  <fonts count="40" x14ac:knownFonts="1">
    <font>
      <sz val="11"/>
      <color theme="1"/>
      <name val="Calibri"/>
      <family val="2"/>
      <charset val="204"/>
      <scheme val="minor"/>
    </font>
    <font>
      <sz val="8"/>
      <name val="Arial"/>
      <family val="2"/>
    </font>
    <font>
      <b/>
      <sz val="8"/>
      <name val="Arial"/>
      <family val="2"/>
      <charset val="204"/>
    </font>
    <font>
      <sz val="9"/>
      <color rgb="FF000000"/>
      <name val="Times New Roman"/>
      <family val="1"/>
      <charset val="204"/>
    </font>
    <font>
      <sz val="9"/>
      <color indexed="8"/>
      <name val="Times New Roman"/>
      <family val="1"/>
      <charset val="204"/>
    </font>
    <font>
      <sz val="9"/>
      <color theme="1"/>
      <name val="Times New Roman"/>
      <family val="1"/>
      <charset val="204"/>
    </font>
    <font>
      <sz val="11"/>
      <color theme="1"/>
      <name val="Calibri"/>
      <family val="2"/>
      <scheme val="minor"/>
    </font>
    <font>
      <sz val="12"/>
      <color theme="1"/>
      <name val="Times New Roman"/>
      <family val="1"/>
      <charset val="204"/>
    </font>
    <font>
      <sz val="9"/>
      <name val="Times New Roman"/>
      <family val="1"/>
      <charset val="204"/>
    </font>
    <font>
      <b/>
      <sz val="12"/>
      <color theme="1"/>
      <name val="Times New Roman"/>
      <family val="1"/>
      <charset val="204"/>
    </font>
    <font>
      <b/>
      <sz val="9"/>
      <color theme="1"/>
      <name val="Times New Roman"/>
      <family val="1"/>
      <charset val="204"/>
    </font>
    <font>
      <sz val="11"/>
      <color theme="1"/>
      <name val="Times New Roman"/>
      <family val="1"/>
      <charset val="204"/>
    </font>
    <font>
      <sz val="11"/>
      <color indexed="8"/>
      <name val="Times New Roman"/>
      <family val="1"/>
      <charset val="204"/>
    </font>
    <font>
      <sz val="11"/>
      <name val="Times New Roman"/>
      <family val="1"/>
      <charset val="204"/>
    </font>
    <font>
      <sz val="14"/>
      <color theme="1"/>
      <name val="Times New Roman"/>
      <family val="1"/>
      <charset val="204"/>
    </font>
    <font>
      <sz val="8"/>
      <name val="Arial"/>
      <family val="2"/>
      <charset val="204"/>
    </font>
    <font>
      <sz val="8"/>
      <name val="Arial"/>
      <family val="2"/>
      <charset val="204"/>
    </font>
    <font>
      <b/>
      <sz val="11"/>
      <name val="Times New Roman"/>
      <family val="1"/>
      <charset val="204"/>
    </font>
    <font>
      <b/>
      <sz val="11"/>
      <color theme="1"/>
      <name val="Times New Roman"/>
      <family val="1"/>
      <charset val="204"/>
    </font>
    <font>
      <b/>
      <sz val="11"/>
      <color indexed="8"/>
      <name val="Times New Roman"/>
      <family val="1"/>
      <charset val="204"/>
    </font>
    <font>
      <sz val="11"/>
      <color theme="1"/>
      <name val="Calibri"/>
      <family val="2"/>
      <charset val="204"/>
      <scheme val="minor"/>
    </font>
    <font>
      <b/>
      <sz val="10"/>
      <name val="Times New Roman"/>
      <family val="1"/>
      <charset val="204"/>
    </font>
    <font>
      <sz val="10"/>
      <color theme="1"/>
      <name val="Times New Roman"/>
      <family val="1"/>
      <charset val="204"/>
    </font>
    <font>
      <sz val="14"/>
      <name val="Times New Roman"/>
      <family val="1"/>
      <charset val="204"/>
    </font>
    <font>
      <sz val="12"/>
      <name val="Times New Roman"/>
      <family val="1"/>
      <charset val="204"/>
    </font>
    <font>
      <sz val="10"/>
      <name val="Times New Roman"/>
      <family val="1"/>
      <charset val="204"/>
    </font>
    <font>
      <b/>
      <sz val="14"/>
      <name val="Times New Roman"/>
      <family val="1"/>
      <charset val="204"/>
    </font>
    <font>
      <sz val="11"/>
      <color rgb="FF6600CC"/>
      <name val="Times New Roman"/>
      <family val="1"/>
      <charset val="204"/>
    </font>
    <font>
      <sz val="16"/>
      <color theme="1"/>
      <name val="Times New Roman"/>
      <family val="1"/>
      <charset val="204"/>
    </font>
    <font>
      <sz val="10"/>
      <color indexed="8"/>
      <name val="Times New Roman"/>
      <family val="1"/>
      <charset val="204"/>
    </font>
    <font>
      <sz val="10"/>
      <color indexed="59"/>
      <name val="Times New Roman"/>
      <family val="1"/>
      <charset val="204"/>
    </font>
    <font>
      <sz val="14"/>
      <color rgb="FF000000"/>
      <name val="Times New Roman"/>
      <family val="1"/>
      <charset val="204"/>
    </font>
    <font>
      <sz val="11"/>
      <color rgb="FF000000"/>
      <name val="Times New Roman"/>
      <family val="1"/>
      <charset val="204"/>
    </font>
    <font>
      <b/>
      <sz val="12"/>
      <name val="Times New Roman"/>
      <family val="1"/>
      <charset val="204"/>
    </font>
    <font>
      <sz val="8"/>
      <name val="Times New Roman"/>
      <family val="1"/>
      <charset val="204"/>
    </font>
    <font>
      <sz val="8"/>
      <color indexed="8"/>
      <name val="Times New Roman"/>
      <family val="1"/>
      <charset val="204"/>
    </font>
    <font>
      <b/>
      <sz val="14"/>
      <color indexed="8"/>
      <name val="Times New Roman"/>
      <family val="1"/>
      <charset val="204"/>
    </font>
    <font>
      <sz val="8"/>
      <color theme="1"/>
      <name val="Times New Roman"/>
      <family val="1"/>
      <charset val="204"/>
    </font>
    <font>
      <b/>
      <sz val="8"/>
      <color theme="1"/>
      <name val="Times New Roman"/>
      <family val="1"/>
      <charset val="204"/>
    </font>
    <font>
      <sz val="9"/>
      <color indexed="59"/>
      <name val="Times New Roman"/>
      <family val="1"/>
      <charset val="204"/>
    </font>
  </fonts>
  <fills count="9">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indexed="9"/>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8" tint="0.79998168889431442"/>
        <bgColor indexed="64"/>
      </patternFill>
    </fill>
    <fill>
      <patternFill patternType="solid">
        <fgColor theme="4"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8"/>
      </left>
      <right style="thin">
        <color indexed="8"/>
      </right>
      <top/>
      <bottom style="thin">
        <color indexed="8"/>
      </bottom>
      <diagonal/>
    </border>
  </borders>
  <cellStyleXfs count="7">
    <xf numFmtId="0" fontId="0" fillId="0" borderId="0"/>
    <xf numFmtId="0" fontId="1" fillId="0" borderId="0"/>
    <xf numFmtId="0" fontId="6" fillId="0" borderId="0"/>
    <xf numFmtId="0" fontId="1" fillId="0" borderId="0"/>
    <xf numFmtId="43" fontId="20" fillId="0" borderId="0" applyFont="0" applyFill="0" applyBorder="0" applyAlignment="0" applyProtection="0"/>
    <xf numFmtId="0" fontId="1" fillId="0" borderId="0"/>
    <xf numFmtId="0" fontId="16" fillId="0" borderId="0"/>
  </cellStyleXfs>
  <cellXfs count="335">
    <xf numFmtId="0" fontId="0" fillId="0" borderId="0" xfId="0"/>
    <xf numFmtId="0" fontId="1" fillId="0" borderId="0" xfId="1"/>
    <xf numFmtId="165" fontId="1" fillId="0" borderId="0" xfId="1" applyNumberFormat="1"/>
    <xf numFmtId="166" fontId="1" fillId="0" borderId="0" xfId="1" applyNumberFormat="1"/>
    <xf numFmtId="167" fontId="1" fillId="0" borderId="0" xfId="1" applyNumberFormat="1"/>
    <xf numFmtId="168" fontId="1" fillId="0" borderId="0" xfId="1" applyNumberFormat="1"/>
    <xf numFmtId="49" fontId="1" fillId="0" borderId="0" xfId="1" applyNumberFormat="1"/>
    <xf numFmtId="165" fontId="2" fillId="2" borderId="1" xfId="1" applyNumberFormat="1" applyFont="1" applyFill="1" applyBorder="1"/>
    <xf numFmtId="166" fontId="2" fillId="2" borderId="1" xfId="1" applyNumberFormat="1" applyFont="1" applyFill="1" applyBorder="1"/>
    <xf numFmtId="0" fontId="2" fillId="2" borderId="1" xfId="1" applyFont="1" applyFill="1" applyBorder="1"/>
    <xf numFmtId="49" fontId="1" fillId="2" borderId="1" xfId="1" applyNumberFormat="1" applyFill="1" applyBorder="1"/>
    <xf numFmtId="165" fontId="1" fillId="0" borderId="1" xfId="1" applyNumberFormat="1" applyBorder="1"/>
    <xf numFmtId="166" fontId="1" fillId="0" borderId="1" xfId="1" applyNumberFormat="1" applyBorder="1"/>
    <xf numFmtId="167" fontId="1" fillId="0" borderId="1" xfId="1" applyNumberFormat="1" applyBorder="1"/>
    <xf numFmtId="168" fontId="1" fillId="0" borderId="1" xfId="1" applyNumberFormat="1" applyBorder="1"/>
    <xf numFmtId="0" fontId="1" fillId="0" borderId="1" xfId="1" applyBorder="1"/>
    <xf numFmtId="49" fontId="1" fillId="0" borderId="1" xfId="1" applyNumberFormat="1" applyBorder="1"/>
    <xf numFmtId="165" fontId="2" fillId="0" borderId="1" xfId="1" applyNumberFormat="1" applyFont="1" applyBorder="1"/>
    <xf numFmtId="166" fontId="2" fillId="0" borderId="1" xfId="1" applyNumberFormat="1" applyFont="1" applyBorder="1"/>
    <xf numFmtId="167" fontId="2" fillId="0" borderId="1" xfId="1" applyNumberFormat="1" applyFont="1" applyBorder="1"/>
    <xf numFmtId="168" fontId="2" fillId="0" borderId="1" xfId="1" applyNumberFormat="1" applyFont="1" applyBorder="1"/>
    <xf numFmtId="0" fontId="2" fillId="0" borderId="1" xfId="1" applyFont="1" applyBorder="1"/>
    <xf numFmtId="0" fontId="2" fillId="3" borderId="1" xfId="1" applyFont="1" applyFill="1" applyBorder="1"/>
    <xf numFmtId="167" fontId="2" fillId="2" borderId="1" xfId="1" applyNumberFormat="1" applyFont="1" applyFill="1" applyBorder="1"/>
    <xf numFmtId="168" fontId="2" fillId="2" borderId="1" xfId="1" applyNumberFormat="1" applyFont="1" applyFill="1" applyBorder="1"/>
    <xf numFmtId="3" fontId="1" fillId="0" borderId="0" xfId="1" applyNumberFormat="1"/>
    <xf numFmtId="167" fontId="1" fillId="3" borderId="1" xfId="1" applyNumberFormat="1" applyFill="1" applyBorder="1"/>
    <xf numFmtId="168" fontId="1" fillId="3" borderId="1" xfId="1" applyNumberFormat="1" applyFill="1" applyBorder="1"/>
    <xf numFmtId="0" fontId="1" fillId="0" borderId="0" xfId="1" applyAlignment="1">
      <alignment vertical="center"/>
    </xf>
    <xf numFmtId="165" fontId="1" fillId="0" borderId="0" xfId="1" applyNumberFormat="1" applyAlignment="1">
      <alignment vertical="center"/>
    </xf>
    <xf numFmtId="0" fontId="3" fillId="0" borderId="1" xfId="0" applyFont="1" applyFill="1" applyBorder="1" applyAlignment="1">
      <alignment horizontal="center" vertical="center" wrapText="1"/>
    </xf>
    <xf numFmtId="167" fontId="3" fillId="0" borderId="1" xfId="0"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1" fontId="8" fillId="0" borderId="0" xfId="0" applyNumberFormat="1" applyFont="1"/>
    <xf numFmtId="0" fontId="8" fillId="0" borderId="0" xfId="0" applyFont="1"/>
    <xf numFmtId="49" fontId="5" fillId="0" borderId="0" xfId="0" applyNumberFormat="1" applyFont="1"/>
    <xf numFmtId="0" fontId="9" fillId="0" borderId="0" xfId="0" applyNumberFormat="1" applyFont="1" applyAlignment="1">
      <alignment wrapText="1"/>
    </xf>
    <xf numFmtId="0" fontId="4" fillId="4" borderId="1" xfId="0" applyNumberFormat="1" applyFont="1" applyFill="1" applyBorder="1" applyAlignment="1">
      <alignment horizontal="center" vertical="center" wrapText="1"/>
    </xf>
    <xf numFmtId="3" fontId="12" fillId="4" borderId="1" xfId="0" applyNumberFormat="1" applyFont="1" applyFill="1" applyBorder="1" applyAlignment="1">
      <alignment horizontal="center" vertical="center" wrapText="1"/>
    </xf>
    <xf numFmtId="4" fontId="12" fillId="4" borderId="1" xfId="0" applyNumberFormat="1" applyFont="1" applyFill="1" applyBorder="1" applyAlignment="1">
      <alignment horizontal="center" vertical="center" wrapText="1"/>
    </xf>
    <xf numFmtId="3" fontId="11" fillId="0" borderId="1" xfId="0" applyNumberFormat="1" applyFont="1" applyBorder="1" applyAlignment="1">
      <alignment horizontal="center" vertical="center"/>
    </xf>
    <xf numFmtId="2" fontId="11" fillId="0" borderId="1" xfId="0" applyNumberFormat="1" applyFont="1" applyBorder="1" applyAlignment="1">
      <alignment horizontal="center" vertical="center"/>
    </xf>
    <xf numFmtId="0" fontId="8" fillId="0" borderId="1" xfId="0" applyFont="1" applyBorder="1" applyAlignment="1">
      <alignment horizontal="center" vertical="center"/>
    </xf>
    <xf numFmtId="0" fontId="13" fillId="0" borderId="1" xfId="0" applyFont="1" applyBorder="1" applyAlignment="1">
      <alignment horizontal="center" vertical="center"/>
    </xf>
    <xf numFmtId="4" fontId="11" fillId="0" borderId="1" xfId="0" applyNumberFormat="1" applyFont="1" applyBorder="1" applyAlignment="1">
      <alignment horizontal="center" vertical="center"/>
    </xf>
    <xf numFmtId="49" fontId="2" fillId="0" borderId="1" xfId="1" applyNumberFormat="1" applyFont="1" applyBorder="1"/>
    <xf numFmtId="0" fontId="16" fillId="0" borderId="1" xfId="1" applyFont="1" applyBorder="1"/>
    <xf numFmtId="166" fontId="16" fillId="0" borderId="1" xfId="1" applyNumberFormat="1" applyFont="1" applyBorder="1"/>
    <xf numFmtId="168" fontId="16" fillId="0" borderId="1" xfId="1" applyNumberFormat="1" applyFont="1" applyBorder="1"/>
    <xf numFmtId="167" fontId="16" fillId="0" borderId="1" xfId="1" applyNumberFormat="1" applyFont="1" applyBorder="1"/>
    <xf numFmtId="167" fontId="8" fillId="0" borderId="0" xfId="0" applyNumberFormat="1" applyFont="1"/>
    <xf numFmtId="3" fontId="2" fillId="3" borderId="1" xfId="0" applyNumberFormat="1" applyFont="1" applyFill="1" applyBorder="1" applyAlignment="1">
      <alignment horizontal="right" vertical="top" wrapText="1"/>
    </xf>
    <xf numFmtId="0" fontId="2" fillId="3" borderId="1" xfId="0" applyNumberFormat="1" applyFont="1" applyFill="1" applyBorder="1" applyAlignment="1">
      <alignment vertical="top" wrapText="1" indent="1"/>
    </xf>
    <xf numFmtId="3" fontId="16" fillId="3" borderId="1" xfId="0" applyNumberFormat="1" applyFont="1" applyFill="1" applyBorder="1" applyAlignment="1">
      <alignment horizontal="right" vertical="top" wrapText="1"/>
    </xf>
    <xf numFmtId="0" fontId="16" fillId="3" borderId="1" xfId="0" applyNumberFormat="1" applyFont="1" applyFill="1" applyBorder="1" applyAlignment="1">
      <alignment vertical="top" wrapText="1" indent="2"/>
    </xf>
    <xf numFmtId="1" fontId="16" fillId="3" borderId="1" xfId="0" applyNumberFormat="1" applyFont="1" applyFill="1" applyBorder="1" applyAlignment="1">
      <alignment horizontal="right" vertical="top" wrapText="1"/>
    </xf>
    <xf numFmtId="0" fontId="3" fillId="0" borderId="6" xfId="0" applyFont="1" applyFill="1" applyBorder="1" applyAlignment="1">
      <alignment horizontal="center" vertical="center" wrapText="1"/>
    </xf>
    <xf numFmtId="167" fontId="3" fillId="0" borderId="6" xfId="0" applyNumberFormat="1" applyFont="1" applyFill="1" applyBorder="1" applyAlignment="1">
      <alignment horizontal="center" vertical="center" wrapText="1"/>
    </xf>
    <xf numFmtId="49" fontId="1" fillId="0" borderId="6" xfId="1" applyNumberFormat="1" applyBorder="1"/>
    <xf numFmtId="0" fontId="16" fillId="3" borderId="6" xfId="0" applyNumberFormat="1" applyFont="1" applyFill="1" applyBorder="1" applyAlignment="1">
      <alignment vertical="top" wrapText="1" indent="2"/>
    </xf>
    <xf numFmtId="3" fontId="16" fillId="3" borderId="6" xfId="0" applyNumberFormat="1" applyFont="1" applyFill="1" applyBorder="1" applyAlignment="1">
      <alignment horizontal="right" vertical="top" wrapText="1"/>
    </xf>
    <xf numFmtId="1" fontId="16" fillId="3" borderId="6" xfId="0" applyNumberFormat="1" applyFont="1" applyFill="1" applyBorder="1" applyAlignment="1">
      <alignment horizontal="right" vertical="top" wrapText="1"/>
    </xf>
    <xf numFmtId="49" fontId="1" fillId="0" borderId="7" xfId="1" applyNumberFormat="1" applyBorder="1"/>
    <xf numFmtId="0" fontId="16" fillId="3" borderId="7" xfId="0" applyNumberFormat="1" applyFont="1" applyFill="1" applyBorder="1" applyAlignment="1">
      <alignment vertical="top" wrapText="1" indent="2"/>
    </xf>
    <xf numFmtId="3" fontId="16" fillId="3" borderId="7" xfId="0" applyNumberFormat="1" applyFont="1" applyFill="1" applyBorder="1" applyAlignment="1">
      <alignment horizontal="right" vertical="top" wrapText="1"/>
    </xf>
    <xf numFmtId="1" fontId="16" fillId="3" borderId="7" xfId="0" applyNumberFormat="1" applyFont="1" applyFill="1" applyBorder="1" applyAlignment="1">
      <alignment horizontal="right" vertical="top" wrapText="1"/>
    </xf>
    <xf numFmtId="167" fontId="2" fillId="3" borderId="1" xfId="0" applyNumberFormat="1" applyFont="1" applyFill="1" applyBorder="1" applyAlignment="1">
      <alignment horizontal="right" vertical="top" wrapText="1"/>
    </xf>
    <xf numFmtId="167" fontId="16" fillId="3" borderId="7" xfId="0" applyNumberFormat="1" applyFont="1" applyFill="1" applyBorder="1" applyAlignment="1">
      <alignment horizontal="right" vertical="top" wrapText="1"/>
    </xf>
    <xf numFmtId="167" fontId="16" fillId="3" borderId="1" xfId="0" applyNumberFormat="1" applyFont="1" applyFill="1" applyBorder="1" applyAlignment="1">
      <alignment horizontal="right" vertical="top" wrapText="1"/>
    </xf>
    <xf numFmtId="167" fontId="16" fillId="3" borderId="6" xfId="0" applyNumberFormat="1" applyFont="1" applyFill="1" applyBorder="1" applyAlignment="1">
      <alignment horizontal="right" vertical="top" wrapText="1"/>
    </xf>
    <xf numFmtId="167" fontId="16" fillId="3" borderId="7" xfId="0" applyNumberFormat="1" applyFont="1" applyFill="1" applyBorder="1"/>
    <xf numFmtId="167" fontId="16" fillId="3" borderId="1" xfId="0" applyNumberFormat="1" applyFont="1" applyFill="1" applyBorder="1"/>
    <xf numFmtId="168" fontId="8" fillId="0" borderId="0" xfId="0" applyNumberFormat="1" applyFont="1"/>
    <xf numFmtId="168" fontId="3" fillId="0" borderId="6" xfId="0" applyNumberFormat="1" applyFont="1" applyFill="1" applyBorder="1" applyAlignment="1">
      <alignment horizontal="center" vertical="center" wrapText="1"/>
    </xf>
    <xf numFmtId="168" fontId="2" fillId="3" borderId="1" xfId="0" applyNumberFormat="1" applyFont="1" applyFill="1" applyBorder="1" applyAlignment="1">
      <alignment horizontal="right" vertical="top" wrapText="1"/>
    </xf>
    <xf numFmtId="168" fontId="16" fillId="3" borderId="7" xfId="0" applyNumberFormat="1" applyFont="1" applyFill="1" applyBorder="1"/>
    <xf numFmtId="168" fontId="16" fillId="3" borderId="1" xfId="0" applyNumberFormat="1" applyFont="1" applyFill="1" applyBorder="1"/>
    <xf numFmtId="0" fontId="11" fillId="0" borderId="0" xfId="0" applyFont="1"/>
    <xf numFmtId="4" fontId="17"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11" fillId="0" borderId="1" xfId="0" applyNumberFormat="1" applyFont="1" applyFill="1" applyBorder="1" applyAlignment="1">
      <alignment wrapText="1"/>
    </xf>
    <xf numFmtId="3" fontId="11" fillId="0" borderId="1" xfId="0" applyNumberFormat="1" applyFont="1" applyFill="1" applyBorder="1" applyAlignment="1">
      <alignment horizontal="right" vertical="center"/>
    </xf>
    <xf numFmtId="0" fontId="11" fillId="0" borderId="1" xfId="0" applyNumberFormat="1" applyFont="1" applyFill="1" applyBorder="1" applyAlignment="1">
      <alignment vertical="center" wrapText="1"/>
    </xf>
    <xf numFmtId="3" fontId="18" fillId="0" borderId="1" xfId="0" applyNumberFormat="1" applyFont="1" applyFill="1" applyBorder="1"/>
    <xf numFmtId="165" fontId="2" fillId="0" borderId="0" xfId="1" applyNumberFormat="1" applyFont="1"/>
    <xf numFmtId="2" fontId="2" fillId="0" borderId="0" xfId="1" applyNumberFormat="1" applyFont="1"/>
    <xf numFmtId="4" fontId="11" fillId="0" borderId="0" xfId="0" applyNumberFormat="1" applyFont="1"/>
    <xf numFmtId="169" fontId="24" fillId="0" borderId="0" xfId="0" applyNumberFormat="1" applyFont="1" applyFill="1" applyAlignment="1">
      <alignment horizontal="center" vertical="center" wrapText="1"/>
    </xf>
    <xf numFmtId="0" fontId="3" fillId="0" borderId="11" xfId="0" applyFont="1" applyFill="1" applyBorder="1" applyAlignment="1">
      <alignment horizontal="center" vertical="center" wrapText="1"/>
    </xf>
    <xf numFmtId="0" fontId="24" fillId="0" borderId="0" xfId="0" applyFont="1"/>
    <xf numFmtId="168" fontId="24" fillId="0" borderId="0" xfId="0" applyNumberFormat="1" applyFont="1"/>
    <xf numFmtId="0" fontId="23" fillId="0" borderId="0" xfId="0" applyFont="1"/>
    <xf numFmtId="0" fontId="22" fillId="0" borderId="0" xfId="0" applyFont="1" applyFill="1" applyAlignment="1">
      <alignment horizontal="center" vertical="center" wrapText="1"/>
    </xf>
    <xf numFmtId="0" fontId="11" fillId="0" borderId="0" xfId="0" applyFont="1" applyAlignment="1">
      <alignment horizontal="center" vertical="center" wrapText="1"/>
    </xf>
    <xf numFmtId="0" fontId="27" fillId="0" borderId="0" xfId="0" applyFont="1" applyAlignment="1">
      <alignment horizontal="center" vertical="center" wrapText="1"/>
    </xf>
    <xf numFmtId="43" fontId="11" fillId="0" borderId="0" xfId="4" applyFont="1" applyAlignment="1">
      <alignment horizontal="center" vertical="center" wrapText="1"/>
    </xf>
    <xf numFmtId="164" fontId="11" fillId="0" borderId="0" xfId="0" applyNumberFormat="1" applyFont="1" applyAlignment="1">
      <alignment horizontal="center" vertical="center" wrapText="1"/>
    </xf>
    <xf numFmtId="3" fontId="11" fillId="0" borderId="0" xfId="0" applyNumberFormat="1" applyFont="1" applyAlignment="1">
      <alignment horizontal="center" vertical="center" wrapText="1"/>
    </xf>
    <xf numFmtId="43" fontId="11" fillId="0" borderId="0" xfId="4" applyFont="1" applyFill="1" applyAlignment="1">
      <alignment horizontal="center" vertical="center" wrapText="1"/>
    </xf>
    <xf numFmtId="164" fontId="11" fillId="0" borderId="0" xfId="0" applyNumberFormat="1" applyFont="1" applyFill="1" applyAlignment="1">
      <alignment horizontal="center" vertical="center" wrapText="1"/>
    </xf>
    <xf numFmtId="3" fontId="11" fillId="0" borderId="0" xfId="0" applyNumberFormat="1" applyFont="1" applyFill="1" applyAlignment="1">
      <alignment horizontal="center" vertical="center" wrapText="1"/>
    </xf>
    <xf numFmtId="0" fontId="11" fillId="0" borderId="0" xfId="0" applyFont="1" applyFill="1" applyAlignment="1">
      <alignment horizontal="center" vertical="center" wrapText="1"/>
    </xf>
    <xf numFmtId="0" fontId="18" fillId="0" borderId="0" xfId="0" applyFont="1" applyAlignment="1">
      <alignment horizontal="center" vertical="center" wrapText="1"/>
    </xf>
    <xf numFmtId="0" fontId="24" fillId="0" borderId="0" xfId="0" applyNumberFormat="1" applyFont="1" applyAlignment="1">
      <alignment vertical="center" wrapText="1"/>
    </xf>
    <xf numFmtId="0" fontId="28" fillId="0" borderId="0" xfId="0" applyFont="1" applyAlignment="1">
      <alignment vertical="center" wrapText="1"/>
    </xf>
    <xf numFmtId="169" fontId="8" fillId="0" borderId="0" xfId="0" applyNumberFormat="1" applyFont="1" applyFill="1" applyAlignment="1">
      <alignment horizontal="center" vertical="center" wrapText="1"/>
    </xf>
    <xf numFmtId="0" fontId="3" fillId="0" borderId="14" xfId="0" applyFont="1" applyFill="1" applyBorder="1" applyAlignment="1">
      <alignment horizontal="center" vertical="center" wrapText="1"/>
    </xf>
    <xf numFmtId="3" fontId="8" fillId="4" borderId="6" xfId="5" applyNumberFormat="1" applyFont="1" applyFill="1" applyBorder="1" applyAlignment="1">
      <alignment horizontal="center" vertical="center" wrapText="1"/>
    </xf>
    <xf numFmtId="3" fontId="8" fillId="0" borderId="6" xfId="5" applyNumberFormat="1" applyFont="1" applyFill="1" applyBorder="1" applyAlignment="1">
      <alignment horizontal="center" vertical="center" wrapText="1"/>
    </xf>
    <xf numFmtId="0" fontId="0" fillId="0" borderId="0" xfId="0" applyFont="1"/>
    <xf numFmtId="0" fontId="5" fillId="0" borderId="1" xfId="0" applyNumberFormat="1" applyFont="1" applyFill="1" applyBorder="1" applyAlignment="1">
      <alignment horizontal="center" vertical="center" wrapText="1"/>
    </xf>
    <xf numFmtId="167" fontId="15" fillId="0" borderId="1" xfId="1" applyNumberFormat="1" applyFont="1" applyBorder="1"/>
    <xf numFmtId="3" fontId="3" fillId="0" borderId="1" xfId="0" applyNumberFormat="1" applyFont="1" applyFill="1" applyBorder="1" applyAlignment="1">
      <alignment horizontal="center" vertical="center" wrapText="1"/>
    </xf>
    <xf numFmtId="3" fontId="2" fillId="0" borderId="1" xfId="1" applyNumberFormat="1" applyFont="1" applyBorder="1"/>
    <xf numFmtId="3" fontId="1" fillId="0" borderId="1" xfId="1" applyNumberFormat="1" applyBorder="1"/>
    <xf numFmtId="3" fontId="15" fillId="0" borderId="1" xfId="1" applyNumberFormat="1" applyFont="1" applyBorder="1"/>
    <xf numFmtId="0" fontId="8" fillId="0" borderId="0" xfId="0" applyNumberFormat="1" applyFont="1" applyAlignment="1">
      <alignment vertical="center" wrapText="1"/>
    </xf>
    <xf numFmtId="3" fontId="8" fillId="0" borderId="0" xfId="0" applyNumberFormat="1" applyFont="1" applyAlignment="1">
      <alignment vertical="center" wrapText="1"/>
    </xf>
    <xf numFmtId="4" fontId="18" fillId="0" borderId="1" xfId="0" applyNumberFormat="1" applyFont="1" applyFill="1" applyBorder="1" applyAlignment="1">
      <alignment horizontal="center" vertical="center" wrapText="1"/>
    </xf>
    <xf numFmtId="4" fontId="11" fillId="0" borderId="1" xfId="0" applyNumberFormat="1" applyFont="1" applyFill="1" applyBorder="1" applyAlignment="1">
      <alignment horizontal="right" vertical="center"/>
    </xf>
    <xf numFmtId="4" fontId="18" fillId="0" borderId="1" xfId="0" applyNumberFormat="1" applyFont="1" applyFill="1" applyBorder="1"/>
    <xf numFmtId="0" fontId="32" fillId="0" borderId="1" xfId="0" applyFont="1" applyFill="1" applyBorder="1" applyAlignment="1">
      <alignment horizontal="center" vertical="center" wrapText="1"/>
    </xf>
    <xf numFmtId="0" fontId="30" fillId="4" borderId="1" xfId="5" applyNumberFormat="1" applyFont="1" applyFill="1" applyBorder="1" applyAlignment="1">
      <alignment horizontal="center" vertical="center" wrapText="1"/>
    </xf>
    <xf numFmtId="3" fontId="30" fillId="4" borderId="1" xfId="5" applyNumberFormat="1" applyFont="1" applyFill="1" applyBorder="1" applyAlignment="1">
      <alignment horizontal="center" vertical="center" wrapText="1"/>
    </xf>
    <xf numFmtId="0" fontId="25" fillId="4" borderId="1" xfId="5" applyNumberFormat="1" applyFont="1" applyFill="1" applyBorder="1" applyAlignment="1">
      <alignment horizontal="center" vertical="center" wrapText="1"/>
    </xf>
    <xf numFmtId="3" fontId="25" fillId="4" borderId="1" xfId="5" applyNumberFormat="1" applyFont="1" applyFill="1" applyBorder="1" applyAlignment="1">
      <alignment horizontal="center" vertical="center" wrapText="1"/>
    </xf>
    <xf numFmtId="0" fontId="21" fillId="0" borderId="1" xfId="0" applyFont="1" applyBorder="1" applyAlignment="1">
      <alignment horizontal="center" vertical="center"/>
    </xf>
    <xf numFmtId="0" fontId="33" fillId="0" borderId="0" xfId="0" applyNumberFormat="1" applyFont="1" applyAlignment="1">
      <alignment vertical="center" wrapText="1"/>
    </xf>
    <xf numFmtId="0" fontId="11" fillId="0" borderId="1" xfId="0" applyNumberFormat="1" applyFont="1" applyBorder="1" applyAlignment="1">
      <alignment horizontal="center" vertical="center"/>
    </xf>
    <xf numFmtId="0" fontId="34" fillId="0" borderId="9" xfId="0" applyNumberFormat="1" applyFont="1" applyBorder="1" applyAlignment="1">
      <alignment horizontal="center" vertical="top" wrapText="1"/>
    </xf>
    <xf numFmtId="0" fontId="11" fillId="0" borderId="5" xfId="0" applyNumberFormat="1" applyFont="1" applyBorder="1" applyAlignment="1">
      <alignment wrapText="1"/>
    </xf>
    <xf numFmtId="3" fontId="11" fillId="4" borderId="1" xfId="0" applyNumberFormat="1" applyFont="1" applyFill="1" applyBorder="1" applyAlignment="1">
      <alignment horizontal="right" vertical="center"/>
    </xf>
    <xf numFmtId="1" fontId="11" fillId="4" borderId="1" xfId="0" applyNumberFormat="1" applyFont="1" applyFill="1" applyBorder="1" applyAlignment="1">
      <alignment horizontal="right" vertical="center"/>
    </xf>
    <xf numFmtId="0" fontId="34" fillId="0" borderId="9" xfId="0" applyNumberFormat="1" applyFont="1" applyBorder="1" applyAlignment="1">
      <alignment horizontal="center" vertical="center" wrapText="1"/>
    </xf>
    <xf numFmtId="0" fontId="35" fillId="0" borderId="9" xfId="0" applyNumberFormat="1" applyFont="1" applyBorder="1" applyAlignment="1">
      <alignment horizontal="center" vertical="center" wrapText="1"/>
    </xf>
    <xf numFmtId="0" fontId="34" fillId="0" borderId="9" xfId="0" applyNumberFormat="1" applyFont="1" applyBorder="1" applyAlignment="1">
      <alignment horizontal="center" vertical="center"/>
    </xf>
    <xf numFmtId="0" fontId="8" fillId="0" borderId="1" xfId="0" applyNumberFormat="1" applyFont="1" applyBorder="1" applyAlignment="1">
      <alignment horizontal="center" vertical="center"/>
    </xf>
    <xf numFmtId="0" fontId="25" fillId="0" borderId="1" xfId="0" applyNumberFormat="1" applyFont="1" applyBorder="1" applyAlignment="1">
      <alignment vertical="center" wrapText="1"/>
    </xf>
    <xf numFmtId="170" fontId="13" fillId="0" borderId="9" xfId="0" applyNumberFormat="1" applyFont="1" applyBorder="1" applyAlignment="1">
      <alignment horizontal="right" vertical="center" wrapText="1"/>
    </xf>
    <xf numFmtId="0" fontId="13" fillId="0" borderId="9" xfId="0" applyNumberFormat="1" applyFont="1" applyBorder="1" applyAlignment="1">
      <alignment horizontal="right" vertical="center" wrapText="1"/>
    </xf>
    <xf numFmtId="4" fontId="13" fillId="0" borderId="9" xfId="0" applyNumberFormat="1" applyFont="1" applyBorder="1" applyAlignment="1">
      <alignment horizontal="right" vertical="center" wrapText="1"/>
    </xf>
    <xf numFmtId="2" fontId="13" fillId="0" borderId="9" xfId="0" applyNumberFormat="1" applyFont="1" applyBorder="1" applyAlignment="1">
      <alignment horizontal="right" vertical="center" wrapText="1"/>
    </xf>
    <xf numFmtId="3" fontId="13" fillId="0" borderId="9" xfId="0" applyNumberFormat="1" applyFont="1" applyBorder="1" applyAlignment="1">
      <alignment horizontal="right" vertical="center" wrapText="1"/>
    </xf>
    <xf numFmtId="0" fontId="8" fillId="0" borderId="1" xfId="0" applyNumberFormat="1" applyFont="1" applyBorder="1" applyAlignment="1">
      <alignment horizontal="center" vertical="center"/>
    </xf>
    <xf numFmtId="0" fontId="5" fillId="0" borderId="0" xfId="0" applyFont="1"/>
    <xf numFmtId="0" fontId="8" fillId="0" borderId="9" xfId="0" applyNumberFormat="1" applyFont="1" applyBorder="1" applyAlignment="1">
      <alignment horizontal="center" vertical="center" wrapText="1"/>
    </xf>
    <xf numFmtId="49" fontId="2" fillId="5" borderId="1" xfId="1" applyNumberFormat="1" applyFont="1" applyFill="1" applyBorder="1"/>
    <xf numFmtId="49" fontId="2" fillId="5" borderId="1" xfId="1" applyNumberFormat="1" applyFont="1" applyFill="1" applyBorder="1" applyAlignment="1">
      <alignment horizontal="center" vertical="center"/>
    </xf>
    <xf numFmtId="0" fontId="11" fillId="0" borderId="0" xfId="0" applyFont="1" applyFill="1"/>
    <xf numFmtId="0" fontId="38" fillId="5" borderId="1" xfId="0" applyNumberFormat="1" applyFont="1" applyFill="1" applyBorder="1" applyAlignment="1">
      <alignment vertical="top" wrapText="1"/>
    </xf>
    <xf numFmtId="3" fontId="38" fillId="5" borderId="1" xfId="0" applyNumberFormat="1" applyFont="1" applyFill="1" applyBorder="1" applyAlignment="1">
      <alignment horizontal="right" vertical="top" wrapText="1"/>
    </xf>
    <xf numFmtId="4" fontId="38" fillId="5" borderId="1" xfId="0" applyNumberFormat="1" applyFont="1" applyFill="1" applyBorder="1" applyAlignment="1">
      <alignment horizontal="right" vertical="top" wrapText="1"/>
    </xf>
    <xf numFmtId="3" fontId="38" fillId="6" borderId="1" xfId="0" applyNumberFormat="1" applyFont="1" applyFill="1" applyBorder="1" applyAlignment="1">
      <alignment horizontal="right" vertical="top" wrapText="1"/>
    </xf>
    <xf numFmtId="4" fontId="38" fillId="6" borderId="1" xfId="0" applyNumberFormat="1" applyFont="1" applyFill="1" applyBorder="1" applyAlignment="1">
      <alignment horizontal="right" vertical="top" wrapText="1"/>
    </xf>
    <xf numFmtId="0" fontId="38" fillId="7" borderId="1" xfId="0" applyNumberFormat="1" applyFont="1" applyFill="1" applyBorder="1" applyAlignment="1">
      <alignment vertical="top" wrapText="1" indent="1"/>
    </xf>
    <xf numFmtId="0" fontId="38" fillId="7" borderId="1" xfId="0" applyNumberFormat="1" applyFont="1" applyFill="1" applyBorder="1" applyAlignment="1">
      <alignment vertical="top" wrapText="1"/>
    </xf>
    <xf numFmtId="1" fontId="38" fillId="7" borderId="1" xfId="0" applyNumberFormat="1" applyFont="1" applyFill="1" applyBorder="1" applyAlignment="1">
      <alignment horizontal="right" vertical="top" wrapText="1"/>
    </xf>
    <xf numFmtId="4" fontId="38" fillId="7" borderId="1" xfId="0" applyNumberFormat="1" applyFont="1" applyFill="1" applyBorder="1" applyAlignment="1">
      <alignment horizontal="right" vertical="top" wrapText="1"/>
    </xf>
    <xf numFmtId="3" fontId="38" fillId="7" borderId="1" xfId="0" applyNumberFormat="1" applyFont="1" applyFill="1" applyBorder="1" applyAlignment="1">
      <alignment horizontal="right" vertical="top" wrapText="1"/>
    </xf>
    <xf numFmtId="0" fontId="38" fillId="4" borderId="1" xfId="0" applyNumberFormat="1" applyFont="1" applyFill="1" applyBorder="1" applyAlignment="1">
      <alignment vertical="top" wrapText="1" indent="2"/>
    </xf>
    <xf numFmtId="0" fontId="38" fillId="4" borderId="1" xfId="0" applyNumberFormat="1" applyFont="1" applyFill="1" applyBorder="1" applyAlignment="1">
      <alignment vertical="top" wrapText="1"/>
    </xf>
    <xf numFmtId="1" fontId="38" fillId="4" borderId="1" xfId="0" applyNumberFormat="1" applyFont="1" applyFill="1" applyBorder="1" applyAlignment="1">
      <alignment horizontal="right" vertical="top" wrapText="1"/>
    </xf>
    <xf numFmtId="4" fontId="38" fillId="4" borderId="1" xfId="0" applyNumberFormat="1" applyFont="1" applyFill="1" applyBorder="1" applyAlignment="1">
      <alignment horizontal="right" vertical="top" wrapText="1"/>
    </xf>
    <xf numFmtId="3" fontId="38" fillId="4" borderId="1" xfId="0" applyNumberFormat="1" applyFont="1" applyFill="1" applyBorder="1" applyAlignment="1">
      <alignment horizontal="right" vertical="top" wrapText="1"/>
    </xf>
    <xf numFmtId="3" fontId="38" fillId="0" borderId="1" xfId="0" applyNumberFormat="1" applyFont="1" applyFill="1" applyBorder="1" applyAlignment="1">
      <alignment horizontal="right" vertical="top" wrapText="1"/>
    </xf>
    <xf numFmtId="4" fontId="38" fillId="0" borderId="1" xfId="0" applyNumberFormat="1" applyFont="1" applyFill="1" applyBorder="1" applyAlignment="1">
      <alignment horizontal="right" vertical="top" wrapText="1"/>
    </xf>
    <xf numFmtId="1" fontId="38" fillId="5" borderId="1" xfId="0" applyNumberFormat="1" applyFont="1" applyFill="1" applyBorder="1" applyAlignment="1">
      <alignment horizontal="right" vertical="top" wrapText="1"/>
    </xf>
    <xf numFmtId="0" fontId="38" fillId="4" borderId="1" xfId="0" applyNumberFormat="1" applyFont="1" applyFill="1" applyBorder="1" applyAlignment="1">
      <alignment vertical="top" wrapText="1" indent="1"/>
    </xf>
    <xf numFmtId="1" fontId="38" fillId="0" borderId="1" xfId="0" applyNumberFormat="1" applyFont="1" applyFill="1" applyBorder="1" applyAlignment="1">
      <alignment horizontal="right" vertical="top" wrapText="1"/>
    </xf>
    <xf numFmtId="49" fontId="1" fillId="5" borderId="1" xfId="1" applyNumberFormat="1" applyFill="1" applyBorder="1"/>
    <xf numFmtId="166" fontId="2" fillId="5" borderId="1" xfId="1" applyNumberFormat="1" applyFont="1" applyFill="1" applyBorder="1"/>
    <xf numFmtId="165" fontId="1" fillId="5" borderId="1" xfId="1" applyNumberFormat="1" applyFill="1" applyBorder="1"/>
    <xf numFmtId="167" fontId="1" fillId="5" borderId="1" xfId="1" applyNumberFormat="1" applyFill="1" applyBorder="1"/>
    <xf numFmtId="168" fontId="2" fillId="5" borderId="1" xfId="1" applyNumberFormat="1" applyFont="1" applyFill="1" applyBorder="1"/>
    <xf numFmtId="167" fontId="2" fillId="5" borderId="1" xfId="1" applyNumberFormat="1" applyFont="1" applyFill="1" applyBorder="1"/>
    <xf numFmtId="0" fontId="34" fillId="0" borderId="0" xfId="0" applyFont="1"/>
    <xf numFmtId="0" fontId="13" fillId="0" borderId="0" xfId="0" applyFont="1"/>
    <xf numFmtId="0" fontId="34" fillId="0" borderId="0" xfId="1" applyFont="1"/>
    <xf numFmtId="0" fontId="37" fillId="5" borderId="1" xfId="0" applyFont="1" applyFill="1" applyBorder="1"/>
    <xf numFmtId="3" fontId="37" fillId="5" borderId="1" xfId="0" applyNumberFormat="1" applyFont="1" applyFill="1" applyBorder="1"/>
    <xf numFmtId="4" fontId="37" fillId="5" borderId="1" xfId="0" applyNumberFormat="1" applyFont="1" applyFill="1" applyBorder="1"/>
    <xf numFmtId="0" fontId="3" fillId="0" borderId="1" xfId="2" applyFont="1" applyFill="1" applyBorder="1" applyAlignment="1">
      <alignment horizontal="center" vertical="center" wrapText="1"/>
    </xf>
    <xf numFmtId="0" fontId="11" fillId="0" borderId="0" xfId="2" applyFont="1"/>
    <xf numFmtId="0" fontId="5" fillId="0" borderId="1" xfId="2" applyFont="1" applyFill="1" applyBorder="1"/>
    <xf numFmtId="0" fontId="5" fillId="0" borderId="0" xfId="2" applyFont="1" applyFill="1"/>
    <xf numFmtId="0" fontId="18" fillId="0" borderId="0" xfId="2" applyFont="1"/>
    <xf numFmtId="3" fontId="11" fillId="0" borderId="0" xfId="2" applyNumberFormat="1" applyFont="1"/>
    <xf numFmtId="167" fontId="13" fillId="3" borderId="0" xfId="0" applyNumberFormat="1" applyFont="1" applyFill="1" applyBorder="1" applyAlignment="1">
      <alignment horizontal="right" vertical="center"/>
    </xf>
    <xf numFmtId="0" fontId="13" fillId="0" borderId="0" xfId="0" applyFont="1" applyAlignment="1">
      <alignment vertical="center"/>
    </xf>
    <xf numFmtId="168"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167" fontId="8" fillId="0" borderId="1" xfId="0" applyNumberFormat="1" applyFont="1" applyFill="1" applyBorder="1" applyAlignment="1">
      <alignment horizontal="center" vertical="center" wrapText="1"/>
    </xf>
    <xf numFmtId="0" fontId="25" fillId="0" borderId="0" xfId="0" applyFont="1"/>
    <xf numFmtId="168" fontId="25" fillId="0" borderId="1" xfId="0" applyNumberFormat="1" applyFont="1" applyFill="1" applyBorder="1" applyAlignment="1">
      <alignment horizontal="center" vertical="center" wrapText="1"/>
    </xf>
    <xf numFmtId="0" fontId="25" fillId="0" borderId="1" xfId="0" applyFont="1" applyFill="1" applyBorder="1" applyAlignment="1">
      <alignment horizontal="center" vertical="center" wrapText="1"/>
    </xf>
    <xf numFmtId="167" fontId="25" fillId="0" borderId="1" xfId="0" applyNumberFormat="1" applyFont="1" applyFill="1" applyBorder="1" applyAlignment="1">
      <alignment horizontal="center" vertical="center" wrapText="1"/>
    </xf>
    <xf numFmtId="0" fontId="37" fillId="4" borderId="1" xfId="0" applyNumberFormat="1" applyFont="1" applyFill="1" applyBorder="1" applyAlignment="1">
      <alignment vertical="top" wrapText="1"/>
    </xf>
    <xf numFmtId="1" fontId="37" fillId="4" borderId="1" xfId="0" applyNumberFormat="1" applyFont="1" applyFill="1" applyBorder="1" applyAlignment="1">
      <alignment horizontal="right" vertical="top" wrapText="1"/>
    </xf>
    <xf numFmtId="4" fontId="37" fillId="4" borderId="1" xfId="0" applyNumberFormat="1" applyFont="1" applyFill="1" applyBorder="1" applyAlignment="1">
      <alignment horizontal="right" vertical="top" wrapText="1"/>
    </xf>
    <xf numFmtId="3" fontId="37" fillId="4" borderId="1" xfId="0" applyNumberFormat="1" applyFont="1" applyFill="1" applyBorder="1" applyAlignment="1">
      <alignment horizontal="right" vertical="top" wrapText="1"/>
    </xf>
    <xf numFmtId="3" fontId="37" fillId="0" borderId="1" xfId="0" applyNumberFormat="1" applyFont="1" applyFill="1" applyBorder="1" applyAlignment="1">
      <alignment horizontal="right" vertical="top" wrapText="1"/>
    </xf>
    <xf numFmtId="4" fontId="37" fillId="0" borderId="1" xfId="0" applyNumberFormat="1" applyFont="1" applyFill="1" applyBorder="1" applyAlignment="1">
      <alignment horizontal="right" vertical="top" wrapText="1"/>
    </xf>
    <xf numFmtId="168" fontId="34" fillId="3" borderId="0" xfId="0" applyNumberFormat="1" applyFont="1" applyFill="1" applyBorder="1" applyAlignment="1">
      <alignment horizontal="right" vertical="center"/>
    </xf>
    <xf numFmtId="167" fontId="34" fillId="3" borderId="0" xfId="0" applyNumberFormat="1" applyFont="1" applyFill="1" applyBorder="1" applyAlignment="1">
      <alignment horizontal="right" vertical="center"/>
    </xf>
    <xf numFmtId="168" fontId="13" fillId="3" borderId="0" xfId="0" applyNumberFormat="1" applyFont="1" applyFill="1" applyBorder="1" applyAlignment="1">
      <alignment horizontal="right" vertical="center"/>
    </xf>
    <xf numFmtId="0" fontId="5" fillId="0" borderId="0" xfId="0" applyFont="1" applyAlignment="1">
      <alignment horizontal="center" vertical="center" wrapText="1"/>
    </xf>
    <xf numFmtId="0" fontId="38" fillId="6" borderId="1" xfId="0" applyNumberFormat="1" applyFont="1" applyFill="1" applyBorder="1" applyAlignment="1">
      <alignment vertical="top" wrapText="1"/>
    </xf>
    <xf numFmtId="1" fontId="38" fillId="6" borderId="1" xfId="0" applyNumberFormat="1" applyFont="1" applyFill="1" applyBorder="1" applyAlignment="1">
      <alignment horizontal="right" vertical="top" wrapText="1"/>
    </xf>
    <xf numFmtId="0" fontId="11" fillId="0" borderId="0" xfId="0" applyFont="1" applyAlignment="1">
      <alignment wrapText="1"/>
    </xf>
    <xf numFmtId="0" fontId="11" fillId="0" borderId="0" xfId="0" applyFont="1" applyAlignment="1">
      <alignment vertical="center"/>
    </xf>
    <xf numFmtId="0" fontId="38" fillId="4" borderId="1" xfId="0" applyNumberFormat="1" applyFont="1" applyFill="1" applyBorder="1" applyAlignment="1">
      <alignment horizontal="right" vertical="top" wrapText="1"/>
    </xf>
    <xf numFmtId="2" fontId="38" fillId="6" borderId="1" xfId="0" applyNumberFormat="1" applyFont="1" applyFill="1" applyBorder="1" applyAlignment="1">
      <alignment horizontal="right" vertical="top" wrapText="1"/>
    </xf>
    <xf numFmtId="2" fontId="38" fillId="4" borderId="1" xfId="0" applyNumberFormat="1" applyFont="1" applyFill="1" applyBorder="1" applyAlignment="1">
      <alignment horizontal="right" vertical="top" wrapText="1"/>
    </xf>
    <xf numFmtId="0" fontId="37" fillId="6" borderId="1" xfId="0" applyFont="1" applyFill="1" applyBorder="1"/>
    <xf numFmtId="3" fontId="37" fillId="6" borderId="1" xfId="0" applyNumberFormat="1" applyFont="1" applyFill="1" applyBorder="1"/>
    <xf numFmtId="4" fontId="37" fillId="6" borderId="1" xfId="0" applyNumberFormat="1" applyFont="1" applyFill="1" applyBorder="1"/>
    <xf numFmtId="0" fontId="10" fillId="8" borderId="1" xfId="0" applyNumberFormat="1" applyFont="1" applyFill="1" applyBorder="1" applyAlignment="1">
      <alignment vertical="top" wrapText="1" indent="1"/>
    </xf>
    <xf numFmtId="0" fontId="10" fillId="8" borderId="1" xfId="0" applyNumberFormat="1" applyFont="1" applyFill="1" applyBorder="1" applyAlignment="1">
      <alignment vertical="top" wrapText="1"/>
    </xf>
    <xf numFmtId="1" fontId="10" fillId="8" borderId="1" xfId="0" applyNumberFormat="1" applyFont="1" applyFill="1" applyBorder="1" applyAlignment="1">
      <alignment horizontal="right" vertical="top" wrapText="1"/>
    </xf>
    <xf numFmtId="4" fontId="10" fillId="8" borderId="1" xfId="0" applyNumberFormat="1" applyFont="1" applyFill="1" applyBorder="1" applyAlignment="1">
      <alignment horizontal="right" vertical="top" wrapText="1"/>
    </xf>
    <xf numFmtId="3" fontId="10" fillId="8" borderId="1" xfId="0" applyNumberFormat="1" applyFont="1" applyFill="1" applyBorder="1" applyAlignment="1">
      <alignment horizontal="right" vertical="top" wrapText="1"/>
    </xf>
    <xf numFmtId="0" fontId="10" fillId="4" borderId="1" xfId="0" applyNumberFormat="1" applyFont="1" applyFill="1" applyBorder="1" applyAlignment="1">
      <alignment vertical="top" wrapText="1" indent="2"/>
    </xf>
    <xf numFmtId="0" fontId="10" fillId="4" borderId="1" xfId="0" applyNumberFormat="1" applyFont="1" applyFill="1" applyBorder="1" applyAlignment="1">
      <alignment vertical="top" wrapText="1"/>
    </xf>
    <xf numFmtId="1" fontId="10" fillId="4" borderId="1" xfId="0" applyNumberFormat="1" applyFont="1" applyFill="1" applyBorder="1" applyAlignment="1">
      <alignment horizontal="right" vertical="top" wrapText="1"/>
    </xf>
    <xf numFmtId="4" fontId="10" fillId="4" borderId="1" xfId="0" applyNumberFormat="1" applyFont="1" applyFill="1" applyBorder="1" applyAlignment="1">
      <alignment horizontal="right" vertical="top" wrapText="1"/>
    </xf>
    <xf numFmtId="3" fontId="10" fillId="4" borderId="1" xfId="0" applyNumberFormat="1" applyFont="1" applyFill="1" applyBorder="1" applyAlignment="1">
      <alignment horizontal="right" vertical="top" wrapText="1"/>
    </xf>
    <xf numFmtId="3" fontId="10" fillId="0" borderId="1" xfId="0" applyNumberFormat="1" applyFont="1" applyFill="1" applyBorder="1" applyAlignment="1">
      <alignment horizontal="right" vertical="top" wrapText="1"/>
    </xf>
    <xf numFmtId="4" fontId="10" fillId="0" borderId="1" xfId="0" applyNumberFormat="1" applyFont="1" applyFill="1" applyBorder="1" applyAlignment="1">
      <alignment horizontal="right" vertical="top" wrapText="1"/>
    </xf>
    <xf numFmtId="0" fontId="5" fillId="0" borderId="1" xfId="0" applyFont="1" applyBorder="1"/>
    <xf numFmtId="4" fontId="5" fillId="0" borderId="1" xfId="0" applyNumberFormat="1" applyFont="1" applyBorder="1"/>
    <xf numFmtId="0" fontId="10" fillId="4" borderId="1" xfId="0" applyNumberFormat="1" applyFont="1" applyFill="1" applyBorder="1" applyAlignment="1">
      <alignment horizontal="right" vertical="top" wrapText="1"/>
    </xf>
    <xf numFmtId="0" fontId="10" fillId="5" borderId="1" xfId="0" applyNumberFormat="1" applyFont="1" applyFill="1" applyBorder="1" applyAlignment="1">
      <alignment vertical="top" wrapText="1"/>
    </xf>
    <xf numFmtId="3" fontId="10" fillId="5" borderId="1" xfId="0" applyNumberFormat="1" applyFont="1" applyFill="1" applyBorder="1" applyAlignment="1">
      <alignment horizontal="right" vertical="top" wrapText="1"/>
    </xf>
    <xf numFmtId="4" fontId="10" fillId="5" borderId="1" xfId="0" applyNumberFormat="1" applyFont="1" applyFill="1" applyBorder="1" applyAlignment="1">
      <alignment horizontal="right" vertical="top" wrapText="1"/>
    </xf>
    <xf numFmtId="1" fontId="10" fillId="5" borderId="1" xfId="0" applyNumberFormat="1" applyFont="1" applyFill="1" applyBorder="1" applyAlignment="1">
      <alignment horizontal="right" vertical="top" wrapText="1"/>
    </xf>
    <xf numFmtId="0" fontId="25" fillId="0" borderId="8" xfId="0" applyNumberFormat="1" applyFont="1" applyBorder="1" applyAlignment="1">
      <alignment horizontal="center" vertical="center" wrapText="1"/>
    </xf>
    <xf numFmtId="0" fontId="13" fillId="0" borderId="9" xfId="0" applyNumberFormat="1" applyFont="1" applyBorder="1" applyAlignment="1">
      <alignment horizontal="center" vertical="center" wrapText="1"/>
    </xf>
    <xf numFmtId="0" fontId="0" fillId="0" borderId="0" xfId="0" applyAlignment="1">
      <alignment horizontal="center"/>
    </xf>
    <xf numFmtId="0" fontId="11" fillId="0" borderId="1" xfId="0" applyNumberFormat="1" applyFont="1" applyFill="1" applyBorder="1" applyAlignment="1">
      <alignment horizontal="center"/>
    </xf>
    <xf numFmtId="0" fontId="11" fillId="0" borderId="1" xfId="0" applyNumberFormat="1" applyFont="1" applyFill="1" applyBorder="1" applyAlignment="1">
      <alignment horizontal="center" vertical="center"/>
    </xf>
    <xf numFmtId="0" fontId="11" fillId="0" borderId="0" xfId="0" applyFont="1" applyAlignment="1">
      <alignment horizontal="center"/>
    </xf>
    <xf numFmtId="0" fontId="10" fillId="5" borderId="1" xfId="0" applyNumberFormat="1" applyFont="1" applyFill="1" applyBorder="1" applyAlignment="1">
      <alignment horizontal="left" vertical="top" wrapText="1"/>
    </xf>
    <xf numFmtId="0" fontId="25" fillId="0" borderId="0" xfId="0" applyNumberFormat="1" applyFont="1" applyAlignment="1">
      <alignment horizontal="right" vertical="center" wrapText="1"/>
    </xf>
    <xf numFmtId="0" fontId="28" fillId="0" borderId="4"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2" xfId="0" applyFont="1" applyBorder="1" applyAlignment="1">
      <alignment horizontal="center" vertical="center" wrapText="1"/>
    </xf>
    <xf numFmtId="0" fontId="8" fillId="0" borderId="1" xfId="0" applyNumberFormat="1" applyFont="1" applyFill="1" applyBorder="1" applyAlignment="1">
      <alignment horizontal="center" vertical="center" wrapText="1"/>
    </xf>
    <xf numFmtId="169" fontId="8" fillId="0" borderId="1" xfId="0" applyNumberFormat="1" applyFont="1" applyFill="1" applyBorder="1" applyAlignment="1">
      <alignment horizontal="center" vertical="center" wrapText="1"/>
    </xf>
    <xf numFmtId="49" fontId="25" fillId="0" borderId="1" xfId="0" applyNumberFormat="1" applyFont="1" applyFill="1" applyBorder="1" applyAlignment="1">
      <alignment horizontal="center" vertical="center" wrapText="1"/>
    </xf>
    <xf numFmtId="49" fontId="29" fillId="0" borderId="1" xfId="0" applyNumberFormat="1" applyFont="1" applyFill="1" applyBorder="1" applyAlignment="1">
      <alignment horizontal="center" vertical="center" wrapText="1"/>
    </xf>
    <xf numFmtId="0" fontId="28" fillId="0" borderId="5" xfId="0" applyFont="1" applyBorder="1" applyAlignment="1">
      <alignment horizontal="center" vertical="center" wrapText="1"/>
    </xf>
    <xf numFmtId="0" fontId="38" fillId="5" borderId="1" xfId="0" applyNumberFormat="1" applyFont="1" applyFill="1" applyBorder="1" applyAlignment="1">
      <alignment horizontal="left" vertical="top" wrapText="1"/>
    </xf>
    <xf numFmtId="0" fontId="8" fillId="0" borderId="0" xfId="0" applyNumberFormat="1" applyFont="1" applyAlignment="1">
      <alignment horizontal="right" wrapText="1"/>
    </xf>
    <xf numFmtId="0" fontId="14" fillId="0" borderId="0" xfId="0" applyFont="1" applyAlignment="1">
      <alignment horizontal="center" vertical="center" wrapText="1"/>
    </xf>
    <xf numFmtId="169" fontId="8" fillId="0" borderId="6"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3" fontId="8" fillId="4" borderId="1" xfId="5" applyNumberFormat="1" applyFont="1" applyFill="1" applyBorder="1" applyAlignment="1">
      <alignment horizontal="center" vertical="center" wrapText="1"/>
    </xf>
    <xf numFmtId="0" fontId="39" fillId="4" borderId="1" xfId="5" applyNumberFormat="1" applyFont="1" applyFill="1" applyBorder="1" applyAlignment="1">
      <alignment horizontal="center" vertical="center" wrapText="1"/>
    </xf>
    <xf numFmtId="3" fontId="39" fillId="4" borderId="1" xfId="5" applyNumberFormat="1" applyFont="1" applyFill="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49" fontId="8"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8" fillId="4" borderId="1" xfId="5" applyNumberFormat="1" applyFont="1" applyFill="1" applyBorder="1" applyAlignment="1">
      <alignment horizontal="center" vertical="center" wrapText="1"/>
    </xf>
    <xf numFmtId="0" fontId="23" fillId="0" borderId="0" xfId="0" applyFont="1" applyAlignment="1">
      <alignment horizontal="center" vertical="center" wrapText="1"/>
    </xf>
    <xf numFmtId="0" fontId="25" fillId="0" borderId="12" xfId="0" applyFont="1" applyBorder="1" applyAlignment="1">
      <alignment horizontal="center" vertical="center"/>
    </xf>
    <xf numFmtId="0" fontId="25" fillId="0" borderId="13" xfId="0" applyFont="1" applyBorder="1" applyAlignment="1">
      <alignment horizontal="center" vertical="center"/>
    </xf>
    <xf numFmtId="168" fontId="25" fillId="0" borderId="1" xfId="2" applyNumberFormat="1" applyFont="1" applyFill="1" applyBorder="1" applyAlignment="1">
      <alignment horizontal="center" vertical="center" wrapText="1"/>
    </xf>
    <xf numFmtId="0" fontId="8" fillId="0" borderId="1" xfId="0" applyFont="1" applyBorder="1" applyAlignment="1">
      <alignment horizontal="center" vertical="center"/>
    </xf>
    <xf numFmtId="168" fontId="8" fillId="0" borderId="1" xfId="2" applyNumberFormat="1" applyFont="1" applyFill="1" applyBorder="1" applyAlignment="1">
      <alignment horizontal="center" vertical="center" wrapText="1"/>
    </xf>
    <xf numFmtId="0" fontId="25" fillId="0" borderId="0" xfId="0" applyNumberFormat="1" applyFont="1" applyAlignment="1">
      <alignment horizontal="right" wrapText="1"/>
    </xf>
    <xf numFmtId="0" fontId="23" fillId="0" borderId="0" xfId="2" applyFont="1" applyBorder="1" applyAlignment="1">
      <alignment horizontal="center" vertical="center" wrapText="1"/>
    </xf>
    <xf numFmtId="168" fontId="5" fillId="0" borderId="1" xfId="6" applyNumberFormat="1" applyFont="1" applyFill="1" applyBorder="1" applyAlignment="1">
      <alignment horizontal="center" vertical="center" wrapText="1"/>
    </xf>
    <xf numFmtId="169" fontId="26" fillId="0" borderId="10" xfId="0" applyNumberFormat="1" applyFont="1" applyFill="1" applyBorder="1" applyAlignment="1">
      <alignment horizontal="center" vertical="top" wrapText="1"/>
    </xf>
    <xf numFmtId="0" fontId="21" fillId="0" borderId="1" xfId="0" applyFont="1" applyBorder="1" applyAlignment="1">
      <alignment horizontal="center" vertical="center"/>
    </xf>
    <xf numFmtId="0" fontId="21" fillId="0" borderId="4" xfId="0" applyFont="1" applyBorder="1" applyAlignment="1">
      <alignment horizontal="center" vertical="center" wrapText="1"/>
    </xf>
    <xf numFmtId="0" fontId="21" fillId="0" borderId="2" xfId="0" applyFont="1" applyBorder="1" applyAlignment="1">
      <alignment horizontal="center" vertical="center" wrapText="1"/>
    </xf>
    <xf numFmtId="0" fontId="8" fillId="0" borderId="0" xfId="0" applyNumberFormat="1" applyFont="1" applyAlignment="1">
      <alignment horizontal="right" vertical="center" wrapText="1"/>
    </xf>
    <xf numFmtId="0" fontId="2" fillId="5" borderId="4" xfId="0" applyNumberFormat="1" applyFont="1" applyFill="1" applyBorder="1" applyAlignment="1">
      <alignment horizontal="center" vertical="top" wrapText="1"/>
    </xf>
    <xf numFmtId="0" fontId="2" fillId="5" borderId="3" xfId="0" applyNumberFormat="1" applyFont="1" applyFill="1" applyBorder="1" applyAlignment="1">
      <alignment horizontal="center" vertical="top" wrapText="1"/>
    </xf>
    <xf numFmtId="0" fontId="2" fillId="5" borderId="2" xfId="0" applyNumberFormat="1" applyFont="1" applyFill="1" applyBorder="1" applyAlignment="1">
      <alignment horizontal="center" vertical="top"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2" xfId="0" applyFont="1" applyBorder="1" applyAlignment="1">
      <alignment horizontal="center" vertical="center" wrapText="1"/>
    </xf>
    <xf numFmtId="49" fontId="5" fillId="0" borderId="1" xfId="0" applyNumberFormat="1" applyFont="1" applyFill="1" applyBorder="1" applyAlignment="1">
      <alignment horizontal="center" vertical="center"/>
    </xf>
    <xf numFmtId="49" fontId="5" fillId="0" borderId="6" xfId="0" applyNumberFormat="1" applyFont="1" applyFill="1" applyBorder="1" applyAlignment="1">
      <alignment horizontal="center" vertical="center"/>
    </xf>
    <xf numFmtId="168" fontId="5" fillId="0" borderId="1" xfId="2" applyNumberFormat="1" applyFont="1" applyFill="1" applyBorder="1" applyAlignment="1">
      <alignment horizontal="center" vertical="center" wrapText="1"/>
    </xf>
    <xf numFmtId="0" fontId="11" fillId="0" borderId="6" xfId="0" applyFont="1" applyFill="1" applyBorder="1" applyAlignment="1">
      <alignment horizontal="center" vertical="center"/>
    </xf>
    <xf numFmtId="0" fontId="11" fillId="0" borderId="7" xfId="0" applyFont="1" applyFill="1" applyBorder="1" applyAlignment="1">
      <alignment horizontal="center" vertical="center"/>
    </xf>
    <xf numFmtId="0" fontId="14" fillId="0" borderId="0" xfId="0" applyFont="1" applyAlignment="1">
      <alignment horizontal="center" wrapText="1"/>
    </xf>
    <xf numFmtId="168" fontId="11" fillId="0" borderId="1" xfId="2"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14"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2" xfId="0" applyFont="1" applyBorder="1" applyAlignment="1">
      <alignment horizontal="center" vertical="center" wrapText="1"/>
    </xf>
    <xf numFmtId="0" fontId="8" fillId="0" borderId="5" xfId="0" applyNumberFormat="1" applyFont="1" applyBorder="1" applyAlignment="1">
      <alignment horizontal="right" wrapText="1"/>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5" fillId="0" borderId="1" xfId="0" applyNumberFormat="1" applyFont="1" applyFill="1" applyBorder="1" applyAlignment="1">
      <alignment horizontal="center" vertical="center" wrapText="1"/>
    </xf>
    <xf numFmtId="0" fontId="2" fillId="5" borderId="1" xfId="1" applyFont="1" applyFill="1" applyBorder="1" applyAlignment="1">
      <alignment horizontal="center" vertical="center"/>
    </xf>
    <xf numFmtId="49" fontId="4" fillId="0" borderId="15"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168" fontId="5" fillId="0" borderId="4" xfId="2" applyNumberFormat="1" applyFont="1" applyFill="1" applyBorder="1" applyAlignment="1">
      <alignment horizontal="center" vertical="center" wrapText="1"/>
    </xf>
    <xf numFmtId="168" fontId="5" fillId="0" borderId="3" xfId="2" applyNumberFormat="1" applyFont="1" applyFill="1" applyBorder="1" applyAlignment="1">
      <alignment horizontal="center" vertical="center" wrapText="1"/>
    </xf>
    <xf numFmtId="168" fontId="5" fillId="0" borderId="2" xfId="2" applyNumberFormat="1" applyFont="1" applyFill="1" applyBorder="1" applyAlignment="1">
      <alignment horizontal="center" vertical="center" wrapText="1"/>
    </xf>
    <xf numFmtId="3" fontId="3" fillId="0" borderId="6" xfId="0" applyNumberFormat="1" applyFont="1" applyFill="1" applyBorder="1" applyAlignment="1">
      <alignment horizontal="center" vertical="center" wrapText="1"/>
    </xf>
    <xf numFmtId="3" fontId="3" fillId="0" borderId="7" xfId="0" applyNumberFormat="1" applyFont="1" applyFill="1" applyBorder="1" applyAlignment="1">
      <alignment horizontal="center" vertical="center" wrapText="1"/>
    </xf>
    <xf numFmtId="167" fontId="3" fillId="0" borderId="6" xfId="0" applyNumberFormat="1" applyFont="1" applyFill="1" applyBorder="1" applyAlignment="1">
      <alignment horizontal="center" vertical="center" wrapText="1"/>
    </xf>
    <xf numFmtId="167" fontId="3" fillId="0" borderId="7" xfId="0" applyNumberFormat="1" applyFont="1" applyFill="1" applyBorder="1" applyAlignment="1">
      <alignment horizontal="center" vertical="center" wrapText="1"/>
    </xf>
    <xf numFmtId="167" fontId="3" fillId="0" borderId="1" xfId="0" applyNumberFormat="1" applyFont="1" applyFill="1" applyBorder="1" applyAlignment="1">
      <alignment horizontal="center" vertical="center" wrapText="1"/>
    </xf>
    <xf numFmtId="0" fontId="2" fillId="5" borderId="4" xfId="1" applyFont="1" applyFill="1" applyBorder="1" applyAlignment="1">
      <alignment horizontal="center"/>
    </xf>
    <xf numFmtId="0" fontId="2" fillId="5" borderId="3" xfId="1" applyFont="1" applyFill="1" applyBorder="1" applyAlignment="1">
      <alignment horizontal="center"/>
    </xf>
    <xf numFmtId="0" fontId="2" fillId="5" borderId="2" xfId="1" applyFont="1" applyFill="1" applyBorder="1" applyAlignment="1">
      <alignment horizontal="center"/>
    </xf>
    <xf numFmtId="0" fontId="24" fillId="0" borderId="18" xfId="0" applyFont="1" applyFill="1" applyBorder="1" applyAlignment="1">
      <alignment horizontal="center" vertical="center" wrapText="1"/>
    </xf>
    <xf numFmtId="0" fontId="24" fillId="0" borderId="5" xfId="0" applyFont="1" applyFill="1" applyBorder="1" applyAlignment="1">
      <alignment horizontal="center" vertical="center" wrapText="1"/>
    </xf>
    <xf numFmtId="168" fontId="5" fillId="0" borderId="16" xfId="2" applyNumberFormat="1" applyFont="1" applyFill="1" applyBorder="1" applyAlignment="1">
      <alignment horizontal="center" vertical="center" wrapText="1"/>
    </xf>
    <xf numFmtId="168" fontId="5" fillId="0" borderId="17" xfId="2" applyNumberFormat="1" applyFont="1" applyFill="1" applyBorder="1" applyAlignment="1">
      <alignment horizontal="center" vertical="center" wrapText="1"/>
    </xf>
    <xf numFmtId="168" fontId="5" fillId="0" borderId="18" xfId="2" applyNumberFormat="1" applyFont="1" applyFill="1" applyBorder="1" applyAlignment="1">
      <alignment horizontal="center" vertical="center" wrapText="1"/>
    </xf>
    <xf numFmtId="168" fontId="5" fillId="0" borderId="13" xfId="2"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1" fontId="19" fillId="0" borderId="1" xfId="3" applyNumberFormat="1" applyFont="1" applyFill="1" applyBorder="1" applyAlignment="1">
      <alignment horizontal="center" vertical="center"/>
    </xf>
    <xf numFmtId="0" fontId="31" fillId="0" borderId="0" xfId="0" applyFont="1" applyAlignment="1">
      <alignment horizontal="center" vertical="center" wrapText="1"/>
    </xf>
    <xf numFmtId="0" fontId="13" fillId="0" borderId="0" xfId="0" applyNumberFormat="1" applyFont="1" applyAlignment="1">
      <alignment horizontal="right" wrapText="1"/>
    </xf>
    <xf numFmtId="0" fontId="8" fillId="0" borderId="1" xfId="0" applyNumberFormat="1" applyFont="1" applyBorder="1" applyAlignment="1">
      <alignment horizontal="center" vertical="center"/>
    </xf>
    <xf numFmtId="0" fontId="36" fillId="0" borderId="0" xfId="0" applyNumberFormat="1" applyFont="1" applyAlignment="1">
      <alignment horizontal="center" vertical="center" wrapText="1"/>
    </xf>
    <xf numFmtId="0" fontId="4" fillId="0" borderId="8" xfId="0" applyNumberFormat="1" applyFont="1" applyBorder="1" applyAlignment="1">
      <alignment horizontal="center" vertical="center" wrapText="1"/>
    </xf>
    <xf numFmtId="0" fontId="4" fillId="0" borderId="19" xfId="0" applyNumberFormat="1" applyFont="1" applyBorder="1" applyAlignment="1">
      <alignment horizontal="center" vertical="center" wrapText="1"/>
    </xf>
    <xf numFmtId="0" fontId="8" fillId="0" borderId="8" xfId="0" applyNumberFormat="1" applyFont="1" applyBorder="1" applyAlignment="1">
      <alignment horizontal="center" vertical="center" wrapText="1"/>
    </xf>
    <xf numFmtId="0" fontId="8" fillId="0" borderId="19"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25" fillId="0" borderId="1" xfId="0" applyNumberFormat="1" applyFont="1" applyBorder="1" applyAlignment="1">
      <alignment vertical="center" wrapText="1"/>
    </xf>
    <xf numFmtId="0" fontId="33" fillId="0" borderId="0" xfId="0" applyNumberFormat="1" applyFont="1" applyAlignment="1">
      <alignment horizontal="center" vertical="center" wrapText="1"/>
    </xf>
    <xf numFmtId="0" fontId="13" fillId="0" borderId="9" xfId="0" applyNumberFormat="1" applyFont="1" applyBorder="1" applyAlignment="1">
      <alignment horizontal="center" vertical="center" wrapText="1"/>
    </xf>
    <xf numFmtId="0" fontId="25" fillId="0" borderId="9" xfId="0" applyNumberFormat="1" applyFont="1" applyBorder="1" applyAlignment="1">
      <alignment horizontal="center"/>
    </xf>
  </cellXfs>
  <cellStyles count="7">
    <cellStyle name="Обычный" xfId="0" builtinId="0"/>
    <cellStyle name="Обычный 2" xfId="2"/>
    <cellStyle name="Обычный 2 2" xfId="6"/>
    <cellStyle name="Обычный 4" xfId="1"/>
    <cellStyle name="Обычный_итого ОПМП" xfId="3"/>
    <cellStyle name="Обычный_Лист1" xfId="5"/>
    <cellStyle name="Финансовый" xfId="4" builtinId="3"/>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8"/>
  <sheetViews>
    <sheetView tabSelected="1" view="pageBreakPreview" zoomScale="110" zoomScaleNormal="100" zoomScaleSheetLayoutView="110" workbookViewId="0">
      <pane xSplit="2" ySplit="4" topLeftCell="C131" activePane="bottomRight" state="frozen"/>
      <selection pane="topRight" activeCell="C1" sqref="C1"/>
      <selection pane="bottomLeft" activeCell="A5" sqref="A5"/>
      <selection pane="bottomRight" activeCell="F196" sqref="F196"/>
    </sheetView>
  </sheetViews>
  <sheetFormatPr defaultColWidth="9.140625" defaultRowHeight="12" x14ac:dyDescent="0.2"/>
  <cols>
    <col min="1" max="1" width="9.140625" style="144"/>
    <col min="2" max="2" width="24.42578125" style="144" customWidth="1"/>
    <col min="3" max="3" width="9.140625" style="144"/>
    <col min="4" max="4" width="13.85546875" style="144" customWidth="1"/>
    <col min="5" max="5" width="9.140625" style="144"/>
    <col min="6" max="6" width="14.140625" style="144" customWidth="1"/>
    <col min="7" max="7" width="9.140625" style="144"/>
    <col min="8" max="8" width="13.85546875" style="144" customWidth="1"/>
    <col min="9" max="16384" width="9.140625" style="144"/>
  </cols>
  <sheetData>
    <row r="1" spans="1:8" s="93" customFormat="1" ht="46.5" customHeight="1" x14ac:dyDescent="0.25">
      <c r="A1" s="92"/>
      <c r="B1" s="92"/>
      <c r="E1" s="94"/>
      <c r="F1" s="242" t="s">
        <v>468</v>
      </c>
      <c r="G1" s="242"/>
      <c r="H1" s="242"/>
    </row>
    <row r="2" spans="1:8" s="93" customFormat="1" ht="50.25" customHeight="1" x14ac:dyDescent="0.25">
      <c r="A2" s="243" t="s">
        <v>467</v>
      </c>
      <c r="B2" s="244"/>
      <c r="C2" s="244"/>
      <c r="D2" s="244"/>
      <c r="E2" s="244"/>
      <c r="F2" s="244"/>
      <c r="G2" s="244"/>
      <c r="H2" s="245"/>
    </row>
    <row r="3" spans="1:8" s="93" customFormat="1" ht="26.25" customHeight="1" x14ac:dyDescent="0.25">
      <c r="A3" s="248" t="s">
        <v>27</v>
      </c>
      <c r="B3" s="249" t="s">
        <v>238</v>
      </c>
      <c r="C3" s="246" t="s">
        <v>26</v>
      </c>
      <c r="D3" s="246"/>
      <c r="E3" s="247" t="s">
        <v>202</v>
      </c>
      <c r="F3" s="247"/>
      <c r="G3" s="247" t="s">
        <v>218</v>
      </c>
      <c r="H3" s="247"/>
    </row>
    <row r="4" spans="1:8" s="93" customFormat="1" ht="18" customHeight="1" x14ac:dyDescent="0.25">
      <c r="A4" s="248"/>
      <c r="B4" s="249"/>
      <c r="C4" s="122" t="s">
        <v>23</v>
      </c>
      <c r="D4" s="123" t="s">
        <v>219</v>
      </c>
      <c r="E4" s="124" t="s">
        <v>23</v>
      </c>
      <c r="F4" s="125" t="s">
        <v>219</v>
      </c>
      <c r="G4" s="122" t="s">
        <v>23</v>
      </c>
      <c r="H4" s="123" t="s">
        <v>219</v>
      </c>
    </row>
    <row r="5" spans="1:8" ht="12" customHeight="1" x14ac:dyDescent="0.2">
      <c r="A5" s="231" t="s">
        <v>241</v>
      </c>
      <c r="B5" s="231" t="s">
        <v>242</v>
      </c>
      <c r="C5" s="232">
        <v>608</v>
      </c>
      <c r="D5" s="233">
        <v>105562902.38</v>
      </c>
      <c r="E5" s="232">
        <v>13</v>
      </c>
      <c r="F5" s="233">
        <v>3551924.71</v>
      </c>
      <c r="G5" s="232">
        <v>621</v>
      </c>
      <c r="H5" s="233">
        <v>109114827.09</v>
      </c>
    </row>
    <row r="6" spans="1:8" ht="24" x14ac:dyDescent="0.2">
      <c r="A6" s="216"/>
      <c r="B6" s="217" t="s">
        <v>258</v>
      </c>
      <c r="C6" s="218">
        <v>30</v>
      </c>
      <c r="D6" s="219">
        <v>5341457.7</v>
      </c>
      <c r="E6" s="220">
        <v>2</v>
      </c>
      <c r="F6" s="219">
        <v>356097.18</v>
      </c>
      <c r="G6" s="220">
        <v>32</v>
      </c>
      <c r="H6" s="219">
        <v>5697554.8799999999</v>
      </c>
    </row>
    <row r="7" spans="1:8" x14ac:dyDescent="0.2">
      <c r="A7" s="221"/>
      <c r="B7" s="222" t="s">
        <v>19</v>
      </c>
      <c r="C7" s="223">
        <v>8</v>
      </c>
      <c r="D7" s="224">
        <v>1424388.72</v>
      </c>
      <c r="E7" s="225">
        <v>1</v>
      </c>
      <c r="F7" s="224">
        <v>178048.59</v>
      </c>
      <c r="G7" s="226">
        <v>9</v>
      </c>
      <c r="H7" s="227">
        <v>1602437.31</v>
      </c>
    </row>
    <row r="8" spans="1:8" x14ac:dyDescent="0.2">
      <c r="A8" s="221"/>
      <c r="B8" s="222" t="s">
        <v>18</v>
      </c>
      <c r="C8" s="223">
        <v>7</v>
      </c>
      <c r="D8" s="224">
        <v>1246340.1299999999</v>
      </c>
      <c r="E8" s="225">
        <v>1</v>
      </c>
      <c r="F8" s="224">
        <v>178048.59</v>
      </c>
      <c r="G8" s="226">
        <v>8</v>
      </c>
      <c r="H8" s="227">
        <v>1424388.72</v>
      </c>
    </row>
    <row r="9" spans="1:8" x14ac:dyDescent="0.2">
      <c r="A9" s="221"/>
      <c r="B9" s="222" t="s">
        <v>2</v>
      </c>
      <c r="C9" s="223">
        <v>8</v>
      </c>
      <c r="D9" s="224">
        <v>1424388.72</v>
      </c>
      <c r="E9" s="225">
        <v>0</v>
      </c>
      <c r="F9" s="224">
        <v>0</v>
      </c>
      <c r="G9" s="226">
        <v>8</v>
      </c>
      <c r="H9" s="227">
        <v>1424388.72</v>
      </c>
    </row>
    <row r="10" spans="1:8" x14ac:dyDescent="0.2">
      <c r="A10" s="221"/>
      <c r="B10" s="222" t="s">
        <v>1</v>
      </c>
      <c r="C10" s="223">
        <v>7</v>
      </c>
      <c r="D10" s="224">
        <v>1246340.1299999999</v>
      </c>
      <c r="E10" s="225">
        <v>0</v>
      </c>
      <c r="F10" s="224">
        <v>0</v>
      </c>
      <c r="G10" s="226">
        <v>7</v>
      </c>
      <c r="H10" s="227">
        <v>1246340.1299999999</v>
      </c>
    </row>
    <row r="11" spans="1:8" ht="24" x14ac:dyDescent="0.2">
      <c r="A11" s="216"/>
      <c r="B11" s="217" t="s">
        <v>259</v>
      </c>
      <c r="C11" s="218">
        <v>5</v>
      </c>
      <c r="D11" s="219">
        <v>963381.4</v>
      </c>
      <c r="E11" s="220">
        <v>11</v>
      </c>
      <c r="F11" s="219">
        <v>2119439.08</v>
      </c>
      <c r="G11" s="220">
        <v>16</v>
      </c>
      <c r="H11" s="219">
        <v>3082820.48</v>
      </c>
    </row>
    <row r="12" spans="1:8" x14ac:dyDescent="0.2">
      <c r="A12" s="221"/>
      <c r="B12" s="222" t="s">
        <v>19</v>
      </c>
      <c r="C12" s="223">
        <v>1</v>
      </c>
      <c r="D12" s="224">
        <v>192676.28</v>
      </c>
      <c r="E12" s="225">
        <v>2</v>
      </c>
      <c r="F12" s="224">
        <v>385352.56</v>
      </c>
      <c r="G12" s="226">
        <v>3</v>
      </c>
      <c r="H12" s="227">
        <v>578028.84</v>
      </c>
    </row>
    <row r="13" spans="1:8" x14ac:dyDescent="0.2">
      <c r="A13" s="221"/>
      <c r="B13" s="222" t="s">
        <v>18</v>
      </c>
      <c r="C13" s="223">
        <v>1</v>
      </c>
      <c r="D13" s="224">
        <v>192676.28</v>
      </c>
      <c r="E13" s="225">
        <v>5</v>
      </c>
      <c r="F13" s="224">
        <v>963381.4</v>
      </c>
      <c r="G13" s="226">
        <v>6</v>
      </c>
      <c r="H13" s="227">
        <v>1156057.68</v>
      </c>
    </row>
    <row r="14" spans="1:8" x14ac:dyDescent="0.2">
      <c r="A14" s="221"/>
      <c r="B14" s="222" t="s">
        <v>2</v>
      </c>
      <c r="C14" s="223">
        <v>2</v>
      </c>
      <c r="D14" s="224">
        <v>385352.56</v>
      </c>
      <c r="E14" s="225">
        <v>2</v>
      </c>
      <c r="F14" s="224">
        <v>385352.56</v>
      </c>
      <c r="G14" s="226">
        <v>4</v>
      </c>
      <c r="H14" s="227">
        <v>770705.12</v>
      </c>
    </row>
    <row r="15" spans="1:8" x14ac:dyDescent="0.2">
      <c r="A15" s="221"/>
      <c r="B15" s="222" t="s">
        <v>1</v>
      </c>
      <c r="C15" s="223">
        <v>1</v>
      </c>
      <c r="D15" s="224">
        <v>192676.28</v>
      </c>
      <c r="E15" s="225">
        <v>2</v>
      </c>
      <c r="F15" s="224">
        <v>385352.56</v>
      </c>
      <c r="G15" s="226">
        <v>3</v>
      </c>
      <c r="H15" s="227">
        <v>578028.84</v>
      </c>
    </row>
    <row r="16" spans="1:8" x14ac:dyDescent="0.2">
      <c r="A16" s="216"/>
      <c r="B16" s="217" t="s">
        <v>260</v>
      </c>
      <c r="C16" s="218">
        <v>208</v>
      </c>
      <c r="D16" s="219">
        <v>29779528.48</v>
      </c>
      <c r="E16" s="220">
        <v>5</v>
      </c>
      <c r="F16" s="219">
        <v>715854.05</v>
      </c>
      <c r="G16" s="220">
        <v>213</v>
      </c>
      <c r="H16" s="219">
        <v>30495382.530000001</v>
      </c>
    </row>
    <row r="17" spans="1:8" x14ac:dyDescent="0.2">
      <c r="A17" s="221"/>
      <c r="B17" s="222" t="s">
        <v>19</v>
      </c>
      <c r="C17" s="223">
        <v>51</v>
      </c>
      <c r="D17" s="224">
        <v>7301711.3099999996</v>
      </c>
      <c r="E17" s="225">
        <v>0</v>
      </c>
      <c r="F17" s="224">
        <v>0</v>
      </c>
      <c r="G17" s="226">
        <v>51</v>
      </c>
      <c r="H17" s="227">
        <v>7301711.3099999996</v>
      </c>
    </row>
    <row r="18" spans="1:8" x14ac:dyDescent="0.2">
      <c r="A18" s="221"/>
      <c r="B18" s="222" t="s">
        <v>18</v>
      </c>
      <c r="C18" s="223">
        <v>52</v>
      </c>
      <c r="D18" s="224">
        <v>7444882.1200000001</v>
      </c>
      <c r="E18" s="225">
        <v>0</v>
      </c>
      <c r="F18" s="224">
        <v>0</v>
      </c>
      <c r="G18" s="226">
        <v>52</v>
      </c>
      <c r="H18" s="227">
        <v>7444882.1200000001</v>
      </c>
    </row>
    <row r="19" spans="1:8" x14ac:dyDescent="0.2">
      <c r="A19" s="221"/>
      <c r="B19" s="222" t="s">
        <v>2</v>
      </c>
      <c r="C19" s="223">
        <v>53</v>
      </c>
      <c r="D19" s="224">
        <v>7588052.9299999997</v>
      </c>
      <c r="E19" s="225">
        <v>5</v>
      </c>
      <c r="F19" s="224">
        <v>715854.05</v>
      </c>
      <c r="G19" s="226">
        <v>58</v>
      </c>
      <c r="H19" s="227">
        <v>8303906.9800000004</v>
      </c>
    </row>
    <row r="20" spans="1:8" x14ac:dyDescent="0.2">
      <c r="A20" s="221"/>
      <c r="B20" s="222" t="s">
        <v>1</v>
      </c>
      <c r="C20" s="223">
        <v>52</v>
      </c>
      <c r="D20" s="224">
        <v>7444882.1200000001</v>
      </c>
      <c r="E20" s="225">
        <v>0</v>
      </c>
      <c r="F20" s="224">
        <v>0</v>
      </c>
      <c r="G20" s="226">
        <v>52</v>
      </c>
      <c r="H20" s="227">
        <v>7444882.1200000001</v>
      </c>
    </row>
    <row r="21" spans="1:8" ht="24" x14ac:dyDescent="0.2">
      <c r="A21" s="216"/>
      <c r="B21" s="217" t="s">
        <v>261</v>
      </c>
      <c r="C21" s="218">
        <v>160</v>
      </c>
      <c r="D21" s="219">
        <v>23834300.800000001</v>
      </c>
      <c r="E21" s="220">
        <v>-20</v>
      </c>
      <c r="F21" s="219">
        <v>-2979287.6</v>
      </c>
      <c r="G21" s="220">
        <v>140</v>
      </c>
      <c r="H21" s="219">
        <v>20855013.199999999</v>
      </c>
    </row>
    <row r="22" spans="1:8" x14ac:dyDescent="0.2">
      <c r="A22" s="221"/>
      <c r="B22" s="222" t="s">
        <v>19</v>
      </c>
      <c r="C22" s="223">
        <v>40</v>
      </c>
      <c r="D22" s="224">
        <v>5958575.2000000002</v>
      </c>
      <c r="E22" s="225">
        <v>-9</v>
      </c>
      <c r="F22" s="224">
        <v>-1340679.42</v>
      </c>
      <c r="G22" s="226">
        <v>31</v>
      </c>
      <c r="H22" s="227">
        <v>4617895.78</v>
      </c>
    </row>
    <row r="23" spans="1:8" x14ac:dyDescent="0.2">
      <c r="A23" s="221"/>
      <c r="B23" s="222" t="s">
        <v>18</v>
      </c>
      <c r="C23" s="223">
        <v>40</v>
      </c>
      <c r="D23" s="224">
        <v>5958575.2000000002</v>
      </c>
      <c r="E23" s="225">
        <v>-6</v>
      </c>
      <c r="F23" s="224">
        <v>-893786.28</v>
      </c>
      <c r="G23" s="226">
        <v>34</v>
      </c>
      <c r="H23" s="227">
        <v>5064788.92</v>
      </c>
    </row>
    <row r="24" spans="1:8" x14ac:dyDescent="0.2">
      <c r="A24" s="221"/>
      <c r="B24" s="222" t="s">
        <v>2</v>
      </c>
      <c r="C24" s="223">
        <v>40</v>
      </c>
      <c r="D24" s="224">
        <v>5958575.2000000002</v>
      </c>
      <c r="E24" s="225">
        <v>-5</v>
      </c>
      <c r="F24" s="224">
        <v>-744821.9</v>
      </c>
      <c r="G24" s="226">
        <v>35</v>
      </c>
      <c r="H24" s="227">
        <v>5213753.3</v>
      </c>
    </row>
    <row r="25" spans="1:8" x14ac:dyDescent="0.2">
      <c r="A25" s="221"/>
      <c r="B25" s="222" t="s">
        <v>1</v>
      </c>
      <c r="C25" s="223">
        <v>40</v>
      </c>
      <c r="D25" s="224">
        <v>5958575.2000000002</v>
      </c>
      <c r="E25" s="225">
        <v>0</v>
      </c>
      <c r="F25" s="224">
        <v>0</v>
      </c>
      <c r="G25" s="226">
        <v>40</v>
      </c>
      <c r="H25" s="227">
        <v>5958575.2000000002</v>
      </c>
    </row>
    <row r="26" spans="1:8" ht="24" x14ac:dyDescent="0.2">
      <c r="A26" s="216"/>
      <c r="B26" s="217" t="s">
        <v>262</v>
      </c>
      <c r="C26" s="218">
        <v>205</v>
      </c>
      <c r="D26" s="219">
        <v>45644234</v>
      </c>
      <c r="E26" s="220">
        <v>15</v>
      </c>
      <c r="F26" s="219">
        <v>3339822</v>
      </c>
      <c r="G26" s="220">
        <v>220</v>
      </c>
      <c r="H26" s="219">
        <v>48984056</v>
      </c>
    </row>
    <row r="27" spans="1:8" x14ac:dyDescent="0.2">
      <c r="A27" s="221"/>
      <c r="B27" s="222" t="s">
        <v>19</v>
      </c>
      <c r="C27" s="223">
        <v>53</v>
      </c>
      <c r="D27" s="224">
        <v>11800704.4</v>
      </c>
      <c r="E27" s="225">
        <v>0</v>
      </c>
      <c r="F27" s="224">
        <v>0</v>
      </c>
      <c r="G27" s="226">
        <v>53</v>
      </c>
      <c r="H27" s="227">
        <v>11800704.4</v>
      </c>
    </row>
    <row r="28" spans="1:8" x14ac:dyDescent="0.2">
      <c r="A28" s="221"/>
      <c r="B28" s="222" t="s">
        <v>18</v>
      </c>
      <c r="C28" s="223">
        <v>52</v>
      </c>
      <c r="D28" s="224">
        <v>11578049.6</v>
      </c>
      <c r="E28" s="225">
        <v>12</v>
      </c>
      <c r="F28" s="224">
        <v>2671857.6</v>
      </c>
      <c r="G28" s="226">
        <v>64</v>
      </c>
      <c r="H28" s="227">
        <v>14249907.199999999</v>
      </c>
    </row>
    <row r="29" spans="1:8" x14ac:dyDescent="0.2">
      <c r="A29" s="221"/>
      <c r="B29" s="222" t="s">
        <v>2</v>
      </c>
      <c r="C29" s="223">
        <v>50</v>
      </c>
      <c r="D29" s="224">
        <v>11132740</v>
      </c>
      <c r="E29" s="225">
        <v>2</v>
      </c>
      <c r="F29" s="224">
        <v>445309.6</v>
      </c>
      <c r="G29" s="226">
        <v>52</v>
      </c>
      <c r="H29" s="227">
        <v>11578049.6</v>
      </c>
    </row>
    <row r="30" spans="1:8" x14ac:dyDescent="0.2">
      <c r="A30" s="221"/>
      <c r="B30" s="222" t="s">
        <v>1</v>
      </c>
      <c r="C30" s="223">
        <v>50</v>
      </c>
      <c r="D30" s="224">
        <v>11132740</v>
      </c>
      <c r="E30" s="225">
        <v>1</v>
      </c>
      <c r="F30" s="224">
        <v>222654.8</v>
      </c>
      <c r="G30" s="226">
        <v>51</v>
      </c>
      <c r="H30" s="227">
        <v>11355394.800000001</v>
      </c>
    </row>
    <row r="31" spans="1:8" x14ac:dyDescent="0.2">
      <c r="A31" s="231" t="s">
        <v>243</v>
      </c>
      <c r="B31" s="231" t="s">
        <v>205</v>
      </c>
      <c r="C31" s="232">
        <v>58</v>
      </c>
      <c r="D31" s="233">
        <v>8472107.5600000005</v>
      </c>
      <c r="E31" s="232">
        <v>-3</v>
      </c>
      <c r="F31" s="233">
        <v>-438212.46</v>
      </c>
      <c r="G31" s="232">
        <v>55</v>
      </c>
      <c r="H31" s="233">
        <v>8033895.0999999996</v>
      </c>
    </row>
    <row r="32" spans="1:8" x14ac:dyDescent="0.2">
      <c r="A32" s="216"/>
      <c r="B32" s="217" t="s">
        <v>267</v>
      </c>
      <c r="C32" s="218">
        <v>58</v>
      </c>
      <c r="D32" s="219">
        <v>8472107.5600000005</v>
      </c>
      <c r="E32" s="220">
        <v>-3</v>
      </c>
      <c r="F32" s="219">
        <v>-438212.46</v>
      </c>
      <c r="G32" s="220">
        <v>55</v>
      </c>
      <c r="H32" s="219">
        <v>8033895.0999999996</v>
      </c>
    </row>
    <row r="33" spans="1:8" x14ac:dyDescent="0.2">
      <c r="A33" s="221"/>
      <c r="B33" s="222" t="s">
        <v>19</v>
      </c>
      <c r="C33" s="223">
        <v>13</v>
      </c>
      <c r="D33" s="224">
        <v>1898920.66</v>
      </c>
      <c r="E33" s="225">
        <v>-2</v>
      </c>
      <c r="F33" s="224">
        <v>-292141.64</v>
      </c>
      <c r="G33" s="226">
        <v>11</v>
      </c>
      <c r="H33" s="227">
        <v>1606779.02</v>
      </c>
    </row>
    <row r="34" spans="1:8" x14ac:dyDescent="0.2">
      <c r="A34" s="221"/>
      <c r="B34" s="222" t="s">
        <v>18</v>
      </c>
      <c r="C34" s="223">
        <v>15</v>
      </c>
      <c r="D34" s="224">
        <v>2191062.2999999998</v>
      </c>
      <c r="E34" s="225">
        <v>-1</v>
      </c>
      <c r="F34" s="224">
        <v>-146070.82</v>
      </c>
      <c r="G34" s="226">
        <v>14</v>
      </c>
      <c r="H34" s="227">
        <v>2044991.48</v>
      </c>
    </row>
    <row r="35" spans="1:8" x14ac:dyDescent="0.2">
      <c r="A35" s="221"/>
      <c r="B35" s="222" t="s">
        <v>2</v>
      </c>
      <c r="C35" s="223">
        <v>15</v>
      </c>
      <c r="D35" s="224">
        <v>2191062.2999999998</v>
      </c>
      <c r="E35" s="225">
        <v>0</v>
      </c>
      <c r="F35" s="224">
        <v>0</v>
      </c>
      <c r="G35" s="226">
        <v>15</v>
      </c>
      <c r="H35" s="227">
        <v>2191062.2999999998</v>
      </c>
    </row>
    <row r="36" spans="1:8" x14ac:dyDescent="0.2">
      <c r="A36" s="221"/>
      <c r="B36" s="222" t="s">
        <v>1</v>
      </c>
      <c r="C36" s="223">
        <v>15</v>
      </c>
      <c r="D36" s="224">
        <v>2191062.2999999998</v>
      </c>
      <c r="E36" s="225">
        <v>0</v>
      </c>
      <c r="F36" s="224">
        <v>0</v>
      </c>
      <c r="G36" s="226">
        <v>15</v>
      </c>
      <c r="H36" s="227">
        <v>2191062.2999999998</v>
      </c>
    </row>
    <row r="37" spans="1:8" x14ac:dyDescent="0.2">
      <c r="A37" s="228"/>
      <c r="B37" s="228"/>
      <c r="C37" s="228"/>
      <c r="D37" s="228"/>
      <c r="E37" s="228"/>
      <c r="F37" s="229"/>
      <c r="G37" s="226">
        <v>0</v>
      </c>
      <c r="H37" s="227">
        <v>0</v>
      </c>
    </row>
    <row r="38" spans="1:8" x14ac:dyDescent="0.2">
      <c r="A38" s="231" t="s">
        <v>133</v>
      </c>
      <c r="B38" s="231" t="s">
        <v>48</v>
      </c>
      <c r="C38" s="232">
        <v>640</v>
      </c>
      <c r="D38" s="233">
        <v>104925542.81</v>
      </c>
      <c r="E38" s="233">
        <v>94</v>
      </c>
      <c r="F38" s="233">
        <v>16690519.060000001</v>
      </c>
      <c r="G38" s="232">
        <v>734</v>
      </c>
      <c r="H38" s="233">
        <v>121616061.87</v>
      </c>
    </row>
    <row r="39" spans="1:8" ht="24" x14ac:dyDescent="0.2">
      <c r="A39" s="216"/>
      <c r="B39" s="217" t="s">
        <v>270</v>
      </c>
      <c r="C39" s="218">
        <v>104</v>
      </c>
      <c r="D39" s="219">
        <v>17986751.120000001</v>
      </c>
      <c r="E39" s="220">
        <v>19</v>
      </c>
      <c r="F39" s="219">
        <v>3286041.07</v>
      </c>
      <c r="G39" s="220">
        <v>123</v>
      </c>
      <c r="H39" s="219">
        <v>21272792.190000001</v>
      </c>
    </row>
    <row r="40" spans="1:8" x14ac:dyDescent="0.2">
      <c r="A40" s="221"/>
      <c r="B40" s="222" t="s">
        <v>19</v>
      </c>
      <c r="C40" s="223">
        <v>32</v>
      </c>
      <c r="D40" s="224">
        <v>5534384.96</v>
      </c>
      <c r="E40" s="225">
        <v>0</v>
      </c>
      <c r="F40" s="224">
        <v>0</v>
      </c>
      <c r="G40" s="226">
        <v>32</v>
      </c>
      <c r="H40" s="227">
        <v>5534384.96</v>
      </c>
    </row>
    <row r="41" spans="1:8" x14ac:dyDescent="0.2">
      <c r="A41" s="221"/>
      <c r="B41" s="222" t="s">
        <v>18</v>
      </c>
      <c r="C41" s="223">
        <v>25</v>
      </c>
      <c r="D41" s="224">
        <v>4323738.25</v>
      </c>
      <c r="E41" s="225">
        <v>19</v>
      </c>
      <c r="F41" s="224">
        <v>3286041.07</v>
      </c>
      <c r="G41" s="226">
        <v>44</v>
      </c>
      <c r="H41" s="227">
        <v>7609779.3200000003</v>
      </c>
    </row>
    <row r="42" spans="1:8" x14ac:dyDescent="0.2">
      <c r="A42" s="221"/>
      <c r="B42" s="222" t="s">
        <v>2</v>
      </c>
      <c r="C42" s="223">
        <v>24</v>
      </c>
      <c r="D42" s="224">
        <v>4150788.72</v>
      </c>
      <c r="E42" s="225">
        <v>0</v>
      </c>
      <c r="F42" s="224">
        <v>0</v>
      </c>
      <c r="G42" s="226">
        <v>24</v>
      </c>
      <c r="H42" s="227">
        <v>4150788.72</v>
      </c>
    </row>
    <row r="43" spans="1:8" x14ac:dyDescent="0.2">
      <c r="A43" s="221"/>
      <c r="B43" s="222" t="s">
        <v>1</v>
      </c>
      <c r="C43" s="223">
        <v>23</v>
      </c>
      <c r="D43" s="224">
        <v>3977839.19</v>
      </c>
      <c r="E43" s="225">
        <v>0</v>
      </c>
      <c r="F43" s="224">
        <v>0</v>
      </c>
      <c r="G43" s="226">
        <v>23</v>
      </c>
      <c r="H43" s="227">
        <v>3977839.19</v>
      </c>
    </row>
    <row r="44" spans="1:8" ht="24" x14ac:dyDescent="0.2">
      <c r="A44" s="216"/>
      <c r="B44" s="217" t="s">
        <v>271</v>
      </c>
      <c r="C44" s="218">
        <v>85</v>
      </c>
      <c r="D44" s="219">
        <v>16992709.550000001</v>
      </c>
      <c r="E44" s="220">
        <v>25</v>
      </c>
      <c r="F44" s="219">
        <v>4997855.75</v>
      </c>
      <c r="G44" s="220">
        <v>110</v>
      </c>
      <c r="H44" s="219">
        <v>21990565.300000001</v>
      </c>
    </row>
    <row r="45" spans="1:8" x14ac:dyDescent="0.2">
      <c r="A45" s="221"/>
      <c r="B45" s="222" t="s">
        <v>19</v>
      </c>
      <c r="C45" s="223">
        <v>37</v>
      </c>
      <c r="D45" s="224">
        <v>7396826.5099999998</v>
      </c>
      <c r="E45" s="225">
        <v>0</v>
      </c>
      <c r="F45" s="224">
        <v>0</v>
      </c>
      <c r="G45" s="226">
        <v>37</v>
      </c>
      <c r="H45" s="227">
        <v>7396826.5099999998</v>
      </c>
    </row>
    <row r="46" spans="1:8" x14ac:dyDescent="0.2">
      <c r="A46" s="221"/>
      <c r="B46" s="222" t="s">
        <v>18</v>
      </c>
      <c r="C46" s="223">
        <v>21</v>
      </c>
      <c r="D46" s="224">
        <v>4198198.83</v>
      </c>
      <c r="E46" s="225">
        <v>25</v>
      </c>
      <c r="F46" s="224">
        <v>4997855.75</v>
      </c>
      <c r="G46" s="226">
        <v>46</v>
      </c>
      <c r="H46" s="227">
        <v>9196054.5800000001</v>
      </c>
    </row>
    <row r="47" spans="1:8" x14ac:dyDescent="0.2">
      <c r="A47" s="221"/>
      <c r="B47" s="222" t="s">
        <v>2</v>
      </c>
      <c r="C47" s="223">
        <v>14</v>
      </c>
      <c r="D47" s="224">
        <v>2798799.22</v>
      </c>
      <c r="E47" s="225">
        <v>0</v>
      </c>
      <c r="F47" s="224">
        <v>0</v>
      </c>
      <c r="G47" s="226">
        <v>14</v>
      </c>
      <c r="H47" s="227">
        <v>2798799.22</v>
      </c>
    </row>
    <row r="48" spans="1:8" x14ac:dyDescent="0.2">
      <c r="A48" s="221"/>
      <c r="B48" s="222" t="s">
        <v>1</v>
      </c>
      <c r="C48" s="223">
        <v>13</v>
      </c>
      <c r="D48" s="224">
        <v>2598884.9900000002</v>
      </c>
      <c r="E48" s="225">
        <v>0</v>
      </c>
      <c r="F48" s="224">
        <v>0</v>
      </c>
      <c r="G48" s="226">
        <v>13</v>
      </c>
      <c r="H48" s="227">
        <v>2598884.9900000002</v>
      </c>
    </row>
    <row r="49" spans="1:8" ht="24" x14ac:dyDescent="0.2">
      <c r="A49" s="216"/>
      <c r="B49" s="217" t="s">
        <v>272</v>
      </c>
      <c r="C49" s="218">
        <v>27</v>
      </c>
      <c r="D49" s="219">
        <v>6120200.9699999997</v>
      </c>
      <c r="E49" s="220">
        <v>7</v>
      </c>
      <c r="F49" s="219">
        <v>1586718.77</v>
      </c>
      <c r="G49" s="220">
        <v>34</v>
      </c>
      <c r="H49" s="219">
        <v>7706919.7400000002</v>
      </c>
    </row>
    <row r="50" spans="1:8" x14ac:dyDescent="0.2">
      <c r="A50" s="221"/>
      <c r="B50" s="222" t="s">
        <v>19</v>
      </c>
      <c r="C50" s="223">
        <v>14</v>
      </c>
      <c r="D50" s="224">
        <v>3173437.54</v>
      </c>
      <c r="E50" s="225">
        <v>2</v>
      </c>
      <c r="F50" s="224">
        <v>453348.22</v>
      </c>
      <c r="G50" s="226">
        <v>16</v>
      </c>
      <c r="H50" s="227">
        <v>3626785.76</v>
      </c>
    </row>
    <row r="51" spans="1:8" x14ac:dyDescent="0.2">
      <c r="A51" s="221"/>
      <c r="B51" s="222" t="s">
        <v>18</v>
      </c>
      <c r="C51" s="223">
        <v>4</v>
      </c>
      <c r="D51" s="224">
        <v>906696.44</v>
      </c>
      <c r="E51" s="225">
        <v>5</v>
      </c>
      <c r="F51" s="224">
        <v>1133370.55</v>
      </c>
      <c r="G51" s="226">
        <v>9</v>
      </c>
      <c r="H51" s="227">
        <v>2040066.99</v>
      </c>
    </row>
    <row r="52" spans="1:8" x14ac:dyDescent="0.2">
      <c r="A52" s="221"/>
      <c r="B52" s="222" t="s">
        <v>2</v>
      </c>
      <c r="C52" s="223">
        <v>5</v>
      </c>
      <c r="D52" s="224">
        <v>1133370.55</v>
      </c>
      <c r="E52" s="225">
        <v>0</v>
      </c>
      <c r="F52" s="224">
        <v>0</v>
      </c>
      <c r="G52" s="226">
        <v>5</v>
      </c>
      <c r="H52" s="227">
        <v>1133370.55</v>
      </c>
    </row>
    <row r="53" spans="1:8" x14ac:dyDescent="0.2">
      <c r="A53" s="221"/>
      <c r="B53" s="222" t="s">
        <v>1</v>
      </c>
      <c r="C53" s="223">
        <v>4</v>
      </c>
      <c r="D53" s="224">
        <v>906696.44</v>
      </c>
      <c r="E53" s="225">
        <v>0</v>
      </c>
      <c r="F53" s="224">
        <v>0</v>
      </c>
      <c r="G53" s="226">
        <v>4</v>
      </c>
      <c r="H53" s="227">
        <v>906696.44</v>
      </c>
    </row>
    <row r="54" spans="1:8" ht="24" x14ac:dyDescent="0.2">
      <c r="A54" s="216"/>
      <c r="B54" s="217" t="s">
        <v>273</v>
      </c>
      <c r="C54" s="218">
        <v>161</v>
      </c>
      <c r="D54" s="219">
        <v>20692248.079999998</v>
      </c>
      <c r="E54" s="220">
        <v>10</v>
      </c>
      <c r="F54" s="219">
        <v>1285232.8</v>
      </c>
      <c r="G54" s="220">
        <v>171</v>
      </c>
      <c r="H54" s="219">
        <v>21977480.879999999</v>
      </c>
    </row>
    <row r="55" spans="1:8" x14ac:dyDescent="0.2">
      <c r="A55" s="221"/>
      <c r="B55" s="222" t="s">
        <v>19</v>
      </c>
      <c r="C55" s="223">
        <v>48</v>
      </c>
      <c r="D55" s="224">
        <v>6169117.4400000004</v>
      </c>
      <c r="E55" s="225">
        <v>0</v>
      </c>
      <c r="F55" s="224">
        <v>0</v>
      </c>
      <c r="G55" s="226">
        <v>48</v>
      </c>
      <c r="H55" s="227">
        <v>6169117.4400000004</v>
      </c>
    </row>
    <row r="56" spans="1:8" x14ac:dyDescent="0.2">
      <c r="A56" s="221"/>
      <c r="B56" s="222" t="s">
        <v>18</v>
      </c>
      <c r="C56" s="223">
        <v>40</v>
      </c>
      <c r="D56" s="224">
        <v>5140931.2</v>
      </c>
      <c r="E56" s="225">
        <v>10</v>
      </c>
      <c r="F56" s="224">
        <v>1285232.8</v>
      </c>
      <c r="G56" s="226">
        <v>50</v>
      </c>
      <c r="H56" s="227">
        <v>6426164</v>
      </c>
    </row>
    <row r="57" spans="1:8" x14ac:dyDescent="0.2">
      <c r="A57" s="221"/>
      <c r="B57" s="222" t="s">
        <v>2</v>
      </c>
      <c r="C57" s="223">
        <v>37</v>
      </c>
      <c r="D57" s="224">
        <v>4755361.3600000003</v>
      </c>
      <c r="E57" s="225">
        <v>0</v>
      </c>
      <c r="F57" s="224">
        <v>0</v>
      </c>
      <c r="G57" s="226">
        <v>37</v>
      </c>
      <c r="H57" s="227">
        <v>4755361.3600000003</v>
      </c>
    </row>
    <row r="58" spans="1:8" x14ac:dyDescent="0.2">
      <c r="A58" s="221"/>
      <c r="B58" s="222" t="s">
        <v>1</v>
      </c>
      <c r="C58" s="223">
        <v>36</v>
      </c>
      <c r="D58" s="224">
        <v>4626838.08</v>
      </c>
      <c r="E58" s="225">
        <v>0</v>
      </c>
      <c r="F58" s="224">
        <v>0</v>
      </c>
      <c r="G58" s="226">
        <v>36</v>
      </c>
      <c r="H58" s="227">
        <v>4626838.08</v>
      </c>
    </row>
    <row r="59" spans="1:8" ht="24" x14ac:dyDescent="0.2">
      <c r="A59" s="216"/>
      <c r="B59" s="217" t="s">
        <v>275</v>
      </c>
      <c r="C59" s="218">
        <v>104</v>
      </c>
      <c r="D59" s="219">
        <v>16186471.6</v>
      </c>
      <c r="E59" s="220">
        <v>9</v>
      </c>
      <c r="F59" s="219">
        <v>1400752.35</v>
      </c>
      <c r="G59" s="220">
        <v>113</v>
      </c>
      <c r="H59" s="219">
        <v>17587223.949999999</v>
      </c>
    </row>
    <row r="60" spans="1:8" x14ac:dyDescent="0.2">
      <c r="A60" s="221"/>
      <c r="B60" s="222" t="s">
        <v>19</v>
      </c>
      <c r="C60" s="223">
        <v>31</v>
      </c>
      <c r="D60" s="224">
        <v>4824813.6500000004</v>
      </c>
      <c r="E60" s="225">
        <v>0</v>
      </c>
      <c r="F60" s="224">
        <v>0</v>
      </c>
      <c r="G60" s="226">
        <v>31</v>
      </c>
      <c r="H60" s="227">
        <v>4824813.6500000004</v>
      </c>
    </row>
    <row r="61" spans="1:8" x14ac:dyDescent="0.2">
      <c r="A61" s="221"/>
      <c r="B61" s="222" t="s">
        <v>18</v>
      </c>
      <c r="C61" s="223">
        <v>26</v>
      </c>
      <c r="D61" s="224">
        <v>4046617.9</v>
      </c>
      <c r="E61" s="225">
        <v>9</v>
      </c>
      <c r="F61" s="224">
        <v>1400752.35</v>
      </c>
      <c r="G61" s="226">
        <v>35</v>
      </c>
      <c r="H61" s="227">
        <v>5447370.25</v>
      </c>
    </row>
    <row r="62" spans="1:8" x14ac:dyDescent="0.2">
      <c r="A62" s="221"/>
      <c r="B62" s="222" t="s">
        <v>2</v>
      </c>
      <c r="C62" s="223">
        <v>24</v>
      </c>
      <c r="D62" s="224">
        <v>3735339.6</v>
      </c>
      <c r="E62" s="225">
        <v>0</v>
      </c>
      <c r="F62" s="224">
        <v>0</v>
      </c>
      <c r="G62" s="226">
        <v>24</v>
      </c>
      <c r="H62" s="227">
        <v>3735339.6</v>
      </c>
    </row>
    <row r="63" spans="1:8" x14ac:dyDescent="0.2">
      <c r="A63" s="221"/>
      <c r="B63" s="222" t="s">
        <v>1</v>
      </c>
      <c r="C63" s="223">
        <v>23</v>
      </c>
      <c r="D63" s="224">
        <v>3579700.45</v>
      </c>
      <c r="E63" s="225">
        <v>0</v>
      </c>
      <c r="F63" s="224">
        <v>0</v>
      </c>
      <c r="G63" s="226">
        <v>23</v>
      </c>
      <c r="H63" s="227">
        <v>3579700.45</v>
      </c>
    </row>
    <row r="64" spans="1:8" ht="24" x14ac:dyDescent="0.2">
      <c r="A64" s="216"/>
      <c r="B64" s="217" t="s">
        <v>276</v>
      </c>
      <c r="C64" s="218">
        <v>17</v>
      </c>
      <c r="D64" s="219">
        <v>3295466.83</v>
      </c>
      <c r="E64" s="220">
        <v>5</v>
      </c>
      <c r="F64" s="219">
        <v>969254.95</v>
      </c>
      <c r="G64" s="220">
        <v>22</v>
      </c>
      <c r="H64" s="219">
        <v>4264721.78</v>
      </c>
    </row>
    <row r="65" spans="1:8" x14ac:dyDescent="0.2">
      <c r="A65" s="221"/>
      <c r="B65" s="222" t="s">
        <v>19</v>
      </c>
      <c r="C65" s="223">
        <v>7</v>
      </c>
      <c r="D65" s="224">
        <v>1356956.93</v>
      </c>
      <c r="E65" s="225">
        <v>0</v>
      </c>
      <c r="F65" s="224">
        <v>0</v>
      </c>
      <c r="G65" s="226">
        <v>7</v>
      </c>
      <c r="H65" s="227">
        <v>1356956.93</v>
      </c>
    </row>
    <row r="66" spans="1:8" x14ac:dyDescent="0.2">
      <c r="A66" s="221"/>
      <c r="B66" s="222" t="s">
        <v>18</v>
      </c>
      <c r="C66" s="223">
        <v>3</v>
      </c>
      <c r="D66" s="224">
        <v>581552.97</v>
      </c>
      <c r="E66" s="225">
        <v>5</v>
      </c>
      <c r="F66" s="224">
        <v>969254.95</v>
      </c>
      <c r="G66" s="226">
        <v>8</v>
      </c>
      <c r="H66" s="227">
        <v>1550807.92</v>
      </c>
    </row>
    <row r="67" spans="1:8" x14ac:dyDescent="0.2">
      <c r="A67" s="221"/>
      <c r="B67" s="222" t="s">
        <v>2</v>
      </c>
      <c r="C67" s="223">
        <v>4</v>
      </c>
      <c r="D67" s="224">
        <v>775403.96</v>
      </c>
      <c r="E67" s="225">
        <v>0</v>
      </c>
      <c r="F67" s="224">
        <v>0</v>
      </c>
      <c r="G67" s="226">
        <v>4</v>
      </c>
      <c r="H67" s="227">
        <v>775403.96</v>
      </c>
    </row>
    <row r="68" spans="1:8" x14ac:dyDescent="0.2">
      <c r="A68" s="221"/>
      <c r="B68" s="222" t="s">
        <v>1</v>
      </c>
      <c r="C68" s="223">
        <v>3</v>
      </c>
      <c r="D68" s="224">
        <v>581552.97</v>
      </c>
      <c r="E68" s="225">
        <v>0</v>
      </c>
      <c r="F68" s="224">
        <v>0</v>
      </c>
      <c r="G68" s="226">
        <v>3</v>
      </c>
      <c r="H68" s="227">
        <v>581552.97</v>
      </c>
    </row>
    <row r="69" spans="1:8" ht="24" x14ac:dyDescent="0.2">
      <c r="A69" s="216"/>
      <c r="B69" s="217" t="s">
        <v>274</v>
      </c>
      <c r="C69" s="218">
        <v>142</v>
      </c>
      <c r="D69" s="219">
        <v>23651694.66</v>
      </c>
      <c r="E69" s="220">
        <v>19</v>
      </c>
      <c r="F69" s="219">
        <v>3164663.37</v>
      </c>
      <c r="G69" s="220">
        <v>161</v>
      </c>
      <c r="H69" s="219">
        <v>26816358.030000001</v>
      </c>
    </row>
    <row r="70" spans="1:8" x14ac:dyDescent="0.2">
      <c r="A70" s="221"/>
      <c r="B70" s="222" t="s">
        <v>19</v>
      </c>
      <c r="C70" s="223">
        <v>43</v>
      </c>
      <c r="D70" s="224">
        <v>7162132.8899999997</v>
      </c>
      <c r="E70" s="225">
        <v>0</v>
      </c>
      <c r="F70" s="224">
        <v>0</v>
      </c>
      <c r="G70" s="226">
        <v>43</v>
      </c>
      <c r="H70" s="227">
        <v>7162132.8899999997</v>
      </c>
    </row>
    <row r="71" spans="1:8" x14ac:dyDescent="0.2">
      <c r="A71" s="221"/>
      <c r="B71" s="222" t="s">
        <v>18</v>
      </c>
      <c r="C71" s="223">
        <v>39</v>
      </c>
      <c r="D71" s="224">
        <v>6495887.9699999997</v>
      </c>
      <c r="E71" s="225">
        <v>19</v>
      </c>
      <c r="F71" s="224">
        <v>3164663.37</v>
      </c>
      <c r="G71" s="226">
        <v>58</v>
      </c>
      <c r="H71" s="227">
        <v>9660551.3399999999</v>
      </c>
    </row>
    <row r="72" spans="1:8" x14ac:dyDescent="0.2">
      <c r="A72" s="221"/>
      <c r="B72" s="222" t="s">
        <v>2</v>
      </c>
      <c r="C72" s="223">
        <v>30</v>
      </c>
      <c r="D72" s="224">
        <v>4996836.9000000004</v>
      </c>
      <c r="E72" s="225">
        <v>0</v>
      </c>
      <c r="F72" s="224">
        <v>0</v>
      </c>
      <c r="G72" s="226">
        <v>30</v>
      </c>
      <c r="H72" s="227">
        <v>4996836.9000000004</v>
      </c>
    </row>
    <row r="73" spans="1:8" x14ac:dyDescent="0.2">
      <c r="A73" s="221"/>
      <c r="B73" s="222" t="s">
        <v>1</v>
      </c>
      <c r="C73" s="223">
        <v>30</v>
      </c>
      <c r="D73" s="224">
        <v>4996836.9000000004</v>
      </c>
      <c r="E73" s="225">
        <v>0</v>
      </c>
      <c r="F73" s="224">
        <v>0</v>
      </c>
      <c r="G73" s="226">
        <v>30</v>
      </c>
      <c r="H73" s="227">
        <v>4996836.9000000004</v>
      </c>
    </row>
    <row r="74" spans="1:8" ht="24" x14ac:dyDescent="0.2">
      <c r="A74" s="231" t="s">
        <v>223</v>
      </c>
      <c r="B74" s="231" t="s">
        <v>117</v>
      </c>
      <c r="C74" s="232">
        <v>26</v>
      </c>
      <c r="D74" s="233">
        <v>3979095.34</v>
      </c>
      <c r="E74" s="232">
        <v>0</v>
      </c>
      <c r="F74" s="233">
        <v>78020.160000000003</v>
      </c>
      <c r="G74" s="232">
        <v>26</v>
      </c>
      <c r="H74" s="233">
        <v>4057115.5</v>
      </c>
    </row>
    <row r="75" spans="1:8" ht="24" x14ac:dyDescent="0.2">
      <c r="A75" s="216"/>
      <c r="B75" s="217" t="s">
        <v>258</v>
      </c>
      <c r="C75" s="218">
        <v>1</v>
      </c>
      <c r="D75" s="219">
        <v>178048.59</v>
      </c>
      <c r="E75" s="220">
        <v>3</v>
      </c>
      <c r="F75" s="219">
        <v>534145.77</v>
      </c>
      <c r="G75" s="220">
        <v>4</v>
      </c>
      <c r="H75" s="219">
        <v>712194.36</v>
      </c>
    </row>
    <row r="76" spans="1:8" x14ac:dyDescent="0.2">
      <c r="A76" s="221"/>
      <c r="B76" s="222" t="s">
        <v>18</v>
      </c>
      <c r="C76" s="230"/>
      <c r="D76" s="230"/>
      <c r="E76" s="225">
        <v>2</v>
      </c>
      <c r="F76" s="224">
        <v>356097.18</v>
      </c>
      <c r="G76" s="226">
        <v>2</v>
      </c>
      <c r="H76" s="227">
        <v>356097.18</v>
      </c>
    </row>
    <row r="77" spans="1:8" x14ac:dyDescent="0.2">
      <c r="A77" s="221"/>
      <c r="B77" s="222" t="s">
        <v>2</v>
      </c>
      <c r="C77" s="223">
        <v>1</v>
      </c>
      <c r="D77" s="224">
        <v>178048.59</v>
      </c>
      <c r="E77" s="225">
        <v>1</v>
      </c>
      <c r="F77" s="224">
        <v>178048.59</v>
      </c>
      <c r="G77" s="226">
        <v>2</v>
      </c>
      <c r="H77" s="227">
        <v>356097.18</v>
      </c>
    </row>
    <row r="78" spans="1:8" ht="24" x14ac:dyDescent="0.2">
      <c r="A78" s="216"/>
      <c r="B78" s="217" t="s">
        <v>278</v>
      </c>
      <c r="C78" s="218">
        <v>25</v>
      </c>
      <c r="D78" s="219">
        <v>3801046.75</v>
      </c>
      <c r="E78" s="220">
        <v>-3</v>
      </c>
      <c r="F78" s="219">
        <v>-456125.61</v>
      </c>
      <c r="G78" s="220">
        <v>22</v>
      </c>
      <c r="H78" s="219">
        <v>3344921.14</v>
      </c>
    </row>
    <row r="79" spans="1:8" x14ac:dyDescent="0.2">
      <c r="A79" s="221"/>
      <c r="B79" s="222" t="s">
        <v>19</v>
      </c>
      <c r="C79" s="223">
        <v>6</v>
      </c>
      <c r="D79" s="224">
        <v>912251.22</v>
      </c>
      <c r="E79" s="225">
        <v>-3</v>
      </c>
      <c r="F79" s="224">
        <v>-456125.61</v>
      </c>
      <c r="G79" s="226">
        <v>3</v>
      </c>
      <c r="H79" s="227">
        <v>456125.61</v>
      </c>
    </row>
    <row r="80" spans="1:8" x14ac:dyDescent="0.2">
      <c r="A80" s="221"/>
      <c r="B80" s="222" t="s">
        <v>18</v>
      </c>
      <c r="C80" s="223">
        <v>6</v>
      </c>
      <c r="D80" s="224">
        <v>912251.22</v>
      </c>
      <c r="E80" s="225">
        <v>0</v>
      </c>
      <c r="F80" s="224">
        <v>0</v>
      </c>
      <c r="G80" s="226">
        <v>6</v>
      </c>
      <c r="H80" s="227">
        <v>912251.22</v>
      </c>
    </row>
    <row r="81" spans="1:8" x14ac:dyDescent="0.2">
      <c r="A81" s="221"/>
      <c r="B81" s="222" t="s">
        <v>2</v>
      </c>
      <c r="C81" s="223">
        <v>7</v>
      </c>
      <c r="D81" s="224">
        <v>1064293.0900000001</v>
      </c>
      <c r="E81" s="225">
        <v>0</v>
      </c>
      <c r="F81" s="224">
        <v>0</v>
      </c>
      <c r="G81" s="226">
        <v>7</v>
      </c>
      <c r="H81" s="227">
        <v>1064293.0900000001</v>
      </c>
    </row>
    <row r="82" spans="1:8" x14ac:dyDescent="0.2">
      <c r="A82" s="221"/>
      <c r="B82" s="222" t="s">
        <v>1</v>
      </c>
      <c r="C82" s="223">
        <v>6</v>
      </c>
      <c r="D82" s="224">
        <v>912251.22</v>
      </c>
      <c r="E82" s="225">
        <v>0</v>
      </c>
      <c r="F82" s="224">
        <v>0</v>
      </c>
      <c r="G82" s="226">
        <v>6</v>
      </c>
      <c r="H82" s="227">
        <v>912251.22</v>
      </c>
    </row>
    <row r="83" spans="1:8" x14ac:dyDescent="0.2">
      <c r="A83" s="228"/>
      <c r="B83" s="228"/>
      <c r="C83" s="228"/>
      <c r="D83" s="228"/>
      <c r="E83" s="228"/>
      <c r="F83" s="229"/>
      <c r="G83" s="226">
        <v>0</v>
      </c>
      <c r="H83" s="227">
        <v>0</v>
      </c>
    </row>
    <row r="84" spans="1:8" ht="24" x14ac:dyDescent="0.2">
      <c r="A84" s="231" t="s">
        <v>125</v>
      </c>
      <c r="B84" s="231" t="s">
        <v>50</v>
      </c>
      <c r="C84" s="232">
        <v>402</v>
      </c>
      <c r="D84" s="233">
        <v>67750007</v>
      </c>
      <c r="E84" s="232">
        <v>-63</v>
      </c>
      <c r="F84" s="233">
        <v>-11527120.93</v>
      </c>
      <c r="G84" s="232">
        <v>339</v>
      </c>
      <c r="H84" s="233">
        <v>56222886.07</v>
      </c>
    </row>
    <row r="85" spans="1:8" ht="24" x14ac:dyDescent="0.2">
      <c r="A85" s="216"/>
      <c r="B85" s="217" t="s">
        <v>270</v>
      </c>
      <c r="C85" s="218">
        <v>100</v>
      </c>
      <c r="D85" s="219">
        <v>17294953</v>
      </c>
      <c r="E85" s="220">
        <v>-19</v>
      </c>
      <c r="F85" s="219">
        <v>-3286041.07</v>
      </c>
      <c r="G85" s="220">
        <v>81</v>
      </c>
      <c r="H85" s="219">
        <v>14008911.93</v>
      </c>
    </row>
    <row r="86" spans="1:8" x14ac:dyDescent="0.2">
      <c r="A86" s="221"/>
      <c r="B86" s="222" t="s">
        <v>19</v>
      </c>
      <c r="C86" s="223">
        <v>16</v>
      </c>
      <c r="D86" s="224">
        <v>2767192.48</v>
      </c>
      <c r="E86" s="225">
        <v>0</v>
      </c>
      <c r="F86" s="224">
        <v>0</v>
      </c>
      <c r="G86" s="226">
        <v>16</v>
      </c>
      <c r="H86" s="227">
        <v>2767192.48</v>
      </c>
    </row>
    <row r="87" spans="1:8" x14ac:dyDescent="0.2">
      <c r="A87" s="221"/>
      <c r="B87" s="222" t="s">
        <v>18</v>
      </c>
      <c r="C87" s="223">
        <v>9</v>
      </c>
      <c r="D87" s="224">
        <v>1556545.77</v>
      </c>
      <c r="E87" s="225">
        <v>-9</v>
      </c>
      <c r="F87" s="224">
        <v>-1556545.77</v>
      </c>
      <c r="G87" s="226">
        <v>0</v>
      </c>
      <c r="H87" s="227">
        <v>0</v>
      </c>
    </row>
    <row r="88" spans="1:8" x14ac:dyDescent="0.2">
      <c r="A88" s="221"/>
      <c r="B88" s="222" t="s">
        <v>2</v>
      </c>
      <c r="C88" s="223">
        <v>38</v>
      </c>
      <c r="D88" s="224">
        <v>6572082.1399999997</v>
      </c>
      <c r="E88" s="225">
        <v>-5</v>
      </c>
      <c r="F88" s="224">
        <v>-864747.65</v>
      </c>
      <c r="G88" s="226">
        <v>33</v>
      </c>
      <c r="H88" s="227">
        <v>5707334.4900000002</v>
      </c>
    </row>
    <row r="89" spans="1:8" x14ac:dyDescent="0.2">
      <c r="A89" s="221"/>
      <c r="B89" s="222" t="s">
        <v>1</v>
      </c>
      <c r="C89" s="223">
        <v>37</v>
      </c>
      <c r="D89" s="224">
        <v>6399132.6100000003</v>
      </c>
      <c r="E89" s="225">
        <v>-5</v>
      </c>
      <c r="F89" s="224">
        <v>-864747.65</v>
      </c>
      <c r="G89" s="226">
        <v>32</v>
      </c>
      <c r="H89" s="227">
        <v>5534384.96</v>
      </c>
    </row>
    <row r="90" spans="1:8" ht="24" x14ac:dyDescent="0.2">
      <c r="A90" s="216"/>
      <c r="B90" s="217" t="s">
        <v>271</v>
      </c>
      <c r="C90" s="218">
        <v>68</v>
      </c>
      <c r="D90" s="219">
        <v>13594167.640000001</v>
      </c>
      <c r="E90" s="219">
        <v>-25</v>
      </c>
      <c r="F90" s="219">
        <v>-4997855.75</v>
      </c>
      <c r="G90" s="220">
        <v>43</v>
      </c>
      <c r="H90" s="219">
        <v>8596311.8900000006</v>
      </c>
    </row>
    <row r="91" spans="1:8" x14ac:dyDescent="0.2">
      <c r="A91" s="221"/>
      <c r="B91" s="222" t="s">
        <v>19</v>
      </c>
      <c r="C91" s="223">
        <v>5</v>
      </c>
      <c r="D91" s="224">
        <v>999571.15</v>
      </c>
      <c r="E91" s="225">
        <v>0</v>
      </c>
      <c r="F91" s="224">
        <v>0</v>
      </c>
      <c r="G91" s="226">
        <v>5</v>
      </c>
      <c r="H91" s="227">
        <v>999571.15</v>
      </c>
    </row>
    <row r="92" spans="1:8" x14ac:dyDescent="0.2">
      <c r="A92" s="221"/>
      <c r="B92" s="222" t="s">
        <v>18</v>
      </c>
      <c r="C92" s="223">
        <v>8</v>
      </c>
      <c r="D92" s="224">
        <v>1599313.84</v>
      </c>
      <c r="E92" s="225">
        <v>-8</v>
      </c>
      <c r="F92" s="224">
        <v>-1599313.84</v>
      </c>
      <c r="G92" s="226">
        <v>0</v>
      </c>
      <c r="H92" s="227">
        <v>0</v>
      </c>
    </row>
    <row r="93" spans="1:8" x14ac:dyDescent="0.2">
      <c r="A93" s="221"/>
      <c r="B93" s="222" t="s">
        <v>2</v>
      </c>
      <c r="C93" s="223">
        <v>28</v>
      </c>
      <c r="D93" s="224">
        <v>5597598.4400000004</v>
      </c>
      <c r="E93" s="225">
        <v>-9</v>
      </c>
      <c r="F93" s="224">
        <v>-1799228.07</v>
      </c>
      <c r="G93" s="226">
        <v>19</v>
      </c>
      <c r="H93" s="227">
        <v>3798370.37</v>
      </c>
    </row>
    <row r="94" spans="1:8" x14ac:dyDescent="0.2">
      <c r="A94" s="221"/>
      <c r="B94" s="222" t="s">
        <v>1</v>
      </c>
      <c r="C94" s="223">
        <v>27</v>
      </c>
      <c r="D94" s="224">
        <v>5397684.21</v>
      </c>
      <c r="E94" s="225">
        <v>-8</v>
      </c>
      <c r="F94" s="224">
        <v>-1599313.84</v>
      </c>
      <c r="G94" s="226">
        <v>19</v>
      </c>
      <c r="H94" s="227">
        <v>3798370.37</v>
      </c>
    </row>
    <row r="95" spans="1:8" ht="24" x14ac:dyDescent="0.2">
      <c r="A95" s="216"/>
      <c r="B95" s="217" t="s">
        <v>272</v>
      </c>
      <c r="C95" s="218">
        <v>17</v>
      </c>
      <c r="D95" s="219">
        <v>3853459.87</v>
      </c>
      <c r="E95" s="220">
        <v>-7</v>
      </c>
      <c r="F95" s="219">
        <v>-1586718.77</v>
      </c>
      <c r="G95" s="220">
        <v>10</v>
      </c>
      <c r="H95" s="219">
        <v>2266741.1</v>
      </c>
    </row>
    <row r="96" spans="1:8" x14ac:dyDescent="0.2">
      <c r="A96" s="221"/>
      <c r="B96" s="222" t="s">
        <v>19</v>
      </c>
      <c r="C96" s="223">
        <v>1</v>
      </c>
      <c r="D96" s="224">
        <v>226674.11</v>
      </c>
      <c r="E96" s="225">
        <v>0</v>
      </c>
      <c r="F96" s="224">
        <v>0</v>
      </c>
      <c r="G96" s="226">
        <v>1</v>
      </c>
      <c r="H96" s="227">
        <v>226674.11</v>
      </c>
    </row>
    <row r="97" spans="1:8" x14ac:dyDescent="0.2">
      <c r="A97" s="221"/>
      <c r="B97" s="222" t="s">
        <v>18</v>
      </c>
      <c r="C97" s="223">
        <v>5</v>
      </c>
      <c r="D97" s="224">
        <v>1133370.55</v>
      </c>
      <c r="E97" s="225">
        <v>-5</v>
      </c>
      <c r="F97" s="224">
        <v>-1133370.55</v>
      </c>
      <c r="G97" s="226">
        <v>0</v>
      </c>
      <c r="H97" s="227">
        <v>0</v>
      </c>
    </row>
    <row r="98" spans="1:8" x14ac:dyDescent="0.2">
      <c r="A98" s="221"/>
      <c r="B98" s="222" t="s">
        <v>2</v>
      </c>
      <c r="C98" s="223">
        <v>6</v>
      </c>
      <c r="D98" s="224">
        <v>1360044.66</v>
      </c>
      <c r="E98" s="225">
        <v>-1</v>
      </c>
      <c r="F98" s="224">
        <v>-226674.11</v>
      </c>
      <c r="G98" s="226">
        <v>5</v>
      </c>
      <c r="H98" s="227">
        <v>1133370.55</v>
      </c>
    </row>
    <row r="99" spans="1:8" x14ac:dyDescent="0.2">
      <c r="A99" s="221"/>
      <c r="B99" s="222" t="s">
        <v>1</v>
      </c>
      <c r="C99" s="223">
        <v>5</v>
      </c>
      <c r="D99" s="224">
        <v>1133370.55</v>
      </c>
      <c r="E99" s="225">
        <v>-1</v>
      </c>
      <c r="F99" s="224">
        <v>-226674.11</v>
      </c>
      <c r="G99" s="226">
        <v>4</v>
      </c>
      <c r="H99" s="227">
        <v>906696.44</v>
      </c>
    </row>
    <row r="100" spans="1:8" ht="24" x14ac:dyDescent="0.2">
      <c r="A100" s="216"/>
      <c r="B100" s="217" t="s">
        <v>273</v>
      </c>
      <c r="C100" s="218">
        <v>78</v>
      </c>
      <c r="D100" s="219">
        <v>10024815.84</v>
      </c>
      <c r="E100" s="220">
        <v>-10</v>
      </c>
      <c r="F100" s="219">
        <v>-1285232.8</v>
      </c>
      <c r="G100" s="220">
        <v>68</v>
      </c>
      <c r="H100" s="219">
        <v>8739583.0399999991</v>
      </c>
    </row>
    <row r="101" spans="1:8" x14ac:dyDescent="0.2">
      <c r="A101" s="221"/>
      <c r="B101" s="222" t="s">
        <v>19</v>
      </c>
      <c r="C101" s="223">
        <v>16</v>
      </c>
      <c r="D101" s="224">
        <v>2056372.48</v>
      </c>
      <c r="E101" s="225">
        <v>0</v>
      </c>
      <c r="F101" s="224">
        <v>0</v>
      </c>
      <c r="G101" s="226">
        <v>16</v>
      </c>
      <c r="H101" s="227">
        <v>2056372.48</v>
      </c>
    </row>
    <row r="102" spans="1:8" x14ac:dyDescent="0.2">
      <c r="A102" s="221"/>
      <c r="B102" s="222" t="s">
        <v>18</v>
      </c>
      <c r="C102" s="223">
        <v>12</v>
      </c>
      <c r="D102" s="224">
        <v>1542279.36</v>
      </c>
      <c r="E102" s="225">
        <v>-9</v>
      </c>
      <c r="F102" s="224">
        <v>-1156709.52</v>
      </c>
      <c r="G102" s="226">
        <v>3</v>
      </c>
      <c r="H102" s="227">
        <v>385569.84</v>
      </c>
    </row>
    <row r="103" spans="1:8" x14ac:dyDescent="0.2">
      <c r="A103" s="221"/>
      <c r="B103" s="222" t="s">
        <v>2</v>
      </c>
      <c r="C103" s="223">
        <v>25</v>
      </c>
      <c r="D103" s="224">
        <v>3213082</v>
      </c>
      <c r="E103" s="225">
        <v>-1</v>
      </c>
      <c r="F103" s="224">
        <v>-128523.28</v>
      </c>
      <c r="G103" s="226">
        <v>24</v>
      </c>
      <c r="H103" s="227">
        <v>3084558.72</v>
      </c>
    </row>
    <row r="104" spans="1:8" x14ac:dyDescent="0.2">
      <c r="A104" s="221"/>
      <c r="B104" s="222" t="s">
        <v>1</v>
      </c>
      <c r="C104" s="223">
        <v>25</v>
      </c>
      <c r="D104" s="224">
        <v>3213082</v>
      </c>
      <c r="E104" s="225">
        <v>0</v>
      </c>
      <c r="F104" s="224">
        <v>0</v>
      </c>
      <c r="G104" s="226">
        <v>25</v>
      </c>
      <c r="H104" s="227">
        <v>3213082</v>
      </c>
    </row>
    <row r="105" spans="1:8" ht="24" x14ac:dyDescent="0.2">
      <c r="A105" s="216"/>
      <c r="B105" s="217" t="s">
        <v>275</v>
      </c>
      <c r="C105" s="218">
        <v>33</v>
      </c>
      <c r="D105" s="219">
        <v>5136091.95</v>
      </c>
      <c r="E105" s="220">
        <v>-9</v>
      </c>
      <c r="F105" s="219">
        <v>-1400752.35</v>
      </c>
      <c r="G105" s="220">
        <v>24</v>
      </c>
      <c r="H105" s="219">
        <v>3735339.6</v>
      </c>
    </row>
    <row r="106" spans="1:8" x14ac:dyDescent="0.2">
      <c r="A106" s="221"/>
      <c r="B106" s="222" t="s">
        <v>19</v>
      </c>
      <c r="C106" s="223">
        <v>4</v>
      </c>
      <c r="D106" s="224">
        <v>622556.6</v>
      </c>
      <c r="E106" s="225">
        <v>0</v>
      </c>
      <c r="F106" s="224">
        <v>0</v>
      </c>
      <c r="G106" s="226">
        <v>4</v>
      </c>
      <c r="H106" s="227">
        <v>622556.6</v>
      </c>
    </row>
    <row r="107" spans="1:8" x14ac:dyDescent="0.2">
      <c r="A107" s="221"/>
      <c r="B107" s="222" t="s">
        <v>18</v>
      </c>
      <c r="C107" s="223">
        <v>9</v>
      </c>
      <c r="D107" s="224">
        <v>1400752.35</v>
      </c>
      <c r="E107" s="225">
        <v>-9</v>
      </c>
      <c r="F107" s="224">
        <v>-1400752.35</v>
      </c>
      <c r="G107" s="226">
        <v>0</v>
      </c>
      <c r="H107" s="227">
        <v>0</v>
      </c>
    </row>
    <row r="108" spans="1:8" x14ac:dyDescent="0.2">
      <c r="A108" s="221"/>
      <c r="B108" s="222" t="s">
        <v>2</v>
      </c>
      <c r="C108" s="223">
        <v>10</v>
      </c>
      <c r="D108" s="224">
        <v>1556391.5</v>
      </c>
      <c r="E108" s="225">
        <v>0</v>
      </c>
      <c r="F108" s="224">
        <v>0</v>
      </c>
      <c r="G108" s="226">
        <v>10</v>
      </c>
      <c r="H108" s="227">
        <v>1556391.5</v>
      </c>
    </row>
    <row r="109" spans="1:8" x14ac:dyDescent="0.2">
      <c r="A109" s="221"/>
      <c r="B109" s="222" t="s">
        <v>1</v>
      </c>
      <c r="C109" s="223">
        <v>10</v>
      </c>
      <c r="D109" s="224">
        <v>1556391.5</v>
      </c>
      <c r="E109" s="225">
        <v>0</v>
      </c>
      <c r="F109" s="224">
        <v>0</v>
      </c>
      <c r="G109" s="226">
        <v>10</v>
      </c>
      <c r="H109" s="227">
        <v>1556391.5</v>
      </c>
    </row>
    <row r="110" spans="1:8" ht="24" x14ac:dyDescent="0.2">
      <c r="A110" s="216"/>
      <c r="B110" s="217" t="s">
        <v>276</v>
      </c>
      <c r="C110" s="218">
        <v>7</v>
      </c>
      <c r="D110" s="219">
        <v>1356956.93</v>
      </c>
      <c r="E110" s="220">
        <v>-5</v>
      </c>
      <c r="F110" s="219">
        <v>-969254.95</v>
      </c>
      <c r="G110" s="220">
        <v>2</v>
      </c>
      <c r="H110" s="219">
        <v>387701.98</v>
      </c>
    </row>
    <row r="111" spans="1:8" x14ac:dyDescent="0.2">
      <c r="A111" s="221"/>
      <c r="B111" s="222" t="s">
        <v>18</v>
      </c>
      <c r="C111" s="223">
        <v>2</v>
      </c>
      <c r="D111" s="224">
        <v>387701.98</v>
      </c>
      <c r="E111" s="225">
        <v>-2</v>
      </c>
      <c r="F111" s="224">
        <v>-387701.98</v>
      </c>
      <c r="G111" s="226">
        <v>0</v>
      </c>
      <c r="H111" s="227">
        <v>0</v>
      </c>
    </row>
    <row r="112" spans="1:8" x14ac:dyDescent="0.2">
      <c r="A112" s="221"/>
      <c r="B112" s="222" t="s">
        <v>2</v>
      </c>
      <c r="C112" s="223">
        <v>3</v>
      </c>
      <c r="D112" s="224">
        <v>581552.97</v>
      </c>
      <c r="E112" s="225">
        <v>-2</v>
      </c>
      <c r="F112" s="224">
        <v>-387701.98</v>
      </c>
      <c r="G112" s="226">
        <v>1</v>
      </c>
      <c r="H112" s="227">
        <v>193850.99</v>
      </c>
    </row>
    <row r="113" spans="1:8" x14ac:dyDescent="0.2">
      <c r="A113" s="221"/>
      <c r="B113" s="222" t="s">
        <v>1</v>
      </c>
      <c r="C113" s="223">
        <v>2</v>
      </c>
      <c r="D113" s="224">
        <v>387701.98</v>
      </c>
      <c r="E113" s="225">
        <v>-1</v>
      </c>
      <c r="F113" s="224">
        <v>-193850.99</v>
      </c>
      <c r="G113" s="226">
        <v>1</v>
      </c>
      <c r="H113" s="227">
        <v>193850.99</v>
      </c>
    </row>
    <row r="114" spans="1:8" ht="24" x14ac:dyDescent="0.2">
      <c r="A114" s="216"/>
      <c r="B114" s="217" t="s">
        <v>274</v>
      </c>
      <c r="C114" s="218">
        <v>99</v>
      </c>
      <c r="D114" s="219">
        <v>16489561.77</v>
      </c>
      <c r="E114" s="220">
        <v>12</v>
      </c>
      <c r="F114" s="219">
        <v>1998734.76</v>
      </c>
      <c r="G114" s="220">
        <v>111</v>
      </c>
      <c r="H114" s="219">
        <v>18488296.530000001</v>
      </c>
    </row>
    <row r="115" spans="1:8" x14ac:dyDescent="0.2">
      <c r="A115" s="221"/>
      <c r="B115" s="222" t="s">
        <v>19</v>
      </c>
      <c r="C115" s="223">
        <v>24</v>
      </c>
      <c r="D115" s="224">
        <v>3997469.52</v>
      </c>
      <c r="E115" s="225">
        <v>-9</v>
      </c>
      <c r="F115" s="224">
        <v>-1499051.07</v>
      </c>
      <c r="G115" s="226">
        <v>15</v>
      </c>
      <c r="H115" s="227">
        <v>2498418.4500000002</v>
      </c>
    </row>
    <row r="116" spans="1:8" x14ac:dyDescent="0.2">
      <c r="A116" s="221"/>
      <c r="B116" s="222" t="s">
        <v>18</v>
      </c>
      <c r="C116" s="223">
        <v>25</v>
      </c>
      <c r="D116" s="224">
        <v>4164030.75</v>
      </c>
      <c r="E116" s="225">
        <v>21</v>
      </c>
      <c r="F116" s="224">
        <v>3497785.83</v>
      </c>
      <c r="G116" s="226">
        <v>46</v>
      </c>
      <c r="H116" s="227">
        <v>7661816.5800000001</v>
      </c>
    </row>
    <row r="117" spans="1:8" x14ac:dyDescent="0.2">
      <c r="A117" s="221"/>
      <c r="B117" s="222" t="s">
        <v>2</v>
      </c>
      <c r="C117" s="223">
        <v>25</v>
      </c>
      <c r="D117" s="224">
        <v>4164030.75</v>
      </c>
      <c r="E117" s="225">
        <v>0</v>
      </c>
      <c r="F117" s="224">
        <v>0</v>
      </c>
      <c r="G117" s="226">
        <v>25</v>
      </c>
      <c r="H117" s="227">
        <v>4164030.75</v>
      </c>
    </row>
    <row r="118" spans="1:8" x14ac:dyDescent="0.2">
      <c r="A118" s="221"/>
      <c r="B118" s="222" t="s">
        <v>1</v>
      </c>
      <c r="C118" s="223">
        <v>25</v>
      </c>
      <c r="D118" s="224">
        <v>4164030.75</v>
      </c>
      <c r="E118" s="225">
        <v>0</v>
      </c>
      <c r="F118" s="224">
        <v>0</v>
      </c>
      <c r="G118" s="226">
        <v>25</v>
      </c>
      <c r="H118" s="227">
        <v>4164030.75</v>
      </c>
    </row>
    <row r="119" spans="1:8" x14ac:dyDescent="0.2">
      <c r="A119" s="228"/>
      <c r="B119" s="228"/>
      <c r="C119" s="228"/>
      <c r="D119" s="228"/>
      <c r="E119" s="228"/>
      <c r="F119" s="229"/>
      <c r="G119" s="226">
        <v>0</v>
      </c>
      <c r="H119" s="227">
        <v>0</v>
      </c>
    </row>
    <row r="120" spans="1:8" x14ac:dyDescent="0.2">
      <c r="A120" s="231" t="s">
        <v>144</v>
      </c>
      <c r="B120" s="231" t="s">
        <v>54</v>
      </c>
      <c r="C120" s="232">
        <v>221</v>
      </c>
      <c r="D120" s="233">
        <v>44178492.850000001</v>
      </c>
      <c r="E120" s="232">
        <v>-12</v>
      </c>
      <c r="F120" s="233">
        <v>-2819975.2</v>
      </c>
      <c r="G120" s="232">
        <v>209</v>
      </c>
      <c r="H120" s="233">
        <v>41358517.649999999</v>
      </c>
    </row>
    <row r="121" spans="1:8" x14ac:dyDescent="0.2">
      <c r="A121" s="216"/>
      <c r="B121" s="217" t="s">
        <v>277</v>
      </c>
      <c r="C121" s="218">
        <v>16</v>
      </c>
      <c r="D121" s="219">
        <v>8723839.1999999993</v>
      </c>
      <c r="E121" s="220">
        <v>-2</v>
      </c>
      <c r="F121" s="219">
        <v>-1090479.8999999999</v>
      </c>
      <c r="G121" s="220">
        <v>14</v>
      </c>
      <c r="H121" s="219">
        <v>7633359.2999999998</v>
      </c>
    </row>
    <row r="122" spans="1:8" x14ac:dyDescent="0.2">
      <c r="A122" s="221"/>
      <c r="B122" s="222" t="s">
        <v>19</v>
      </c>
      <c r="C122" s="223">
        <v>1</v>
      </c>
      <c r="D122" s="224">
        <v>545239.94999999995</v>
      </c>
      <c r="E122" s="225">
        <v>0</v>
      </c>
      <c r="F122" s="224">
        <v>0</v>
      </c>
      <c r="G122" s="226">
        <v>1</v>
      </c>
      <c r="H122" s="227">
        <v>545239.94999999995</v>
      </c>
    </row>
    <row r="123" spans="1:8" x14ac:dyDescent="0.2">
      <c r="A123" s="221"/>
      <c r="B123" s="222" t="s">
        <v>18</v>
      </c>
      <c r="C123" s="223">
        <v>5</v>
      </c>
      <c r="D123" s="224">
        <v>2726199.75</v>
      </c>
      <c r="E123" s="225">
        <v>-2</v>
      </c>
      <c r="F123" s="224">
        <v>-1090479.8999999999</v>
      </c>
      <c r="G123" s="226">
        <v>3</v>
      </c>
      <c r="H123" s="227">
        <v>1635719.85</v>
      </c>
    </row>
    <row r="124" spans="1:8" x14ac:dyDescent="0.2">
      <c r="A124" s="221"/>
      <c r="B124" s="222" t="s">
        <v>2</v>
      </c>
      <c r="C124" s="223">
        <v>5</v>
      </c>
      <c r="D124" s="224">
        <v>2726199.75</v>
      </c>
      <c r="E124" s="225">
        <v>0</v>
      </c>
      <c r="F124" s="224">
        <v>0</v>
      </c>
      <c r="G124" s="226">
        <v>5</v>
      </c>
      <c r="H124" s="227">
        <v>2726199.75</v>
      </c>
    </row>
    <row r="125" spans="1:8" x14ac:dyDescent="0.2">
      <c r="A125" s="221"/>
      <c r="B125" s="222" t="s">
        <v>1</v>
      </c>
      <c r="C125" s="223">
        <v>5</v>
      </c>
      <c r="D125" s="224">
        <v>2726199.75</v>
      </c>
      <c r="E125" s="225">
        <v>0</v>
      </c>
      <c r="F125" s="224">
        <v>0</v>
      </c>
      <c r="G125" s="226">
        <v>5</v>
      </c>
      <c r="H125" s="227">
        <v>2726199.75</v>
      </c>
    </row>
    <row r="126" spans="1:8" ht="24" x14ac:dyDescent="0.2">
      <c r="A126" s="216"/>
      <c r="B126" s="217" t="s">
        <v>270</v>
      </c>
      <c r="C126" s="218">
        <v>205</v>
      </c>
      <c r="D126" s="219">
        <v>35454653.649999999</v>
      </c>
      <c r="E126" s="220">
        <v>-10</v>
      </c>
      <c r="F126" s="219">
        <v>-1729495.3</v>
      </c>
      <c r="G126" s="220">
        <v>195</v>
      </c>
      <c r="H126" s="219">
        <v>33725158.350000001</v>
      </c>
    </row>
    <row r="127" spans="1:8" x14ac:dyDescent="0.2">
      <c r="A127" s="221"/>
      <c r="B127" s="222" t="s">
        <v>19</v>
      </c>
      <c r="C127" s="223">
        <v>51</v>
      </c>
      <c r="D127" s="224">
        <v>8820426.0299999993</v>
      </c>
      <c r="E127" s="225">
        <v>-3</v>
      </c>
      <c r="F127" s="224">
        <v>-518848.59</v>
      </c>
      <c r="G127" s="226">
        <v>48</v>
      </c>
      <c r="H127" s="227">
        <v>8301577.4400000004</v>
      </c>
    </row>
    <row r="128" spans="1:8" x14ac:dyDescent="0.2">
      <c r="A128" s="221"/>
      <c r="B128" s="222" t="s">
        <v>18</v>
      </c>
      <c r="C128" s="223">
        <v>51</v>
      </c>
      <c r="D128" s="224">
        <v>8820426.0299999993</v>
      </c>
      <c r="E128" s="225">
        <v>-7</v>
      </c>
      <c r="F128" s="224">
        <v>-1210646.71</v>
      </c>
      <c r="G128" s="226">
        <v>44</v>
      </c>
      <c r="H128" s="227">
        <v>7609779.3200000003</v>
      </c>
    </row>
    <row r="129" spans="1:8" x14ac:dyDescent="0.2">
      <c r="A129" s="221"/>
      <c r="B129" s="222" t="s">
        <v>2</v>
      </c>
      <c r="C129" s="223">
        <v>52</v>
      </c>
      <c r="D129" s="224">
        <v>8993375.5600000005</v>
      </c>
      <c r="E129" s="225">
        <v>0</v>
      </c>
      <c r="F129" s="224">
        <v>0</v>
      </c>
      <c r="G129" s="226">
        <v>52</v>
      </c>
      <c r="H129" s="227">
        <v>8993375.5600000005</v>
      </c>
    </row>
    <row r="130" spans="1:8" x14ac:dyDescent="0.2">
      <c r="A130" s="221"/>
      <c r="B130" s="222" t="s">
        <v>1</v>
      </c>
      <c r="C130" s="223">
        <v>51</v>
      </c>
      <c r="D130" s="224">
        <v>8820426.0299999993</v>
      </c>
      <c r="E130" s="225">
        <v>0</v>
      </c>
      <c r="F130" s="224">
        <v>0</v>
      </c>
      <c r="G130" s="226">
        <v>51</v>
      </c>
      <c r="H130" s="227">
        <v>8820426.0299999993</v>
      </c>
    </row>
    <row r="131" spans="1:8" x14ac:dyDescent="0.2">
      <c r="A131" s="231" t="s">
        <v>139</v>
      </c>
      <c r="B131" s="231" t="s">
        <v>131</v>
      </c>
      <c r="C131" s="234">
        <v>0</v>
      </c>
      <c r="D131" s="233">
        <v>0</v>
      </c>
      <c r="E131" s="234">
        <v>14</v>
      </c>
      <c r="F131" s="233">
        <v>2567152.42</v>
      </c>
      <c r="G131" s="232">
        <v>14</v>
      </c>
      <c r="H131" s="233">
        <v>2567152.42</v>
      </c>
    </row>
    <row r="132" spans="1:8" x14ac:dyDescent="0.2">
      <c r="A132" s="216"/>
      <c r="B132" s="217" t="s">
        <v>266</v>
      </c>
      <c r="C132" s="218"/>
      <c r="D132" s="219"/>
      <c r="E132" s="220">
        <v>14</v>
      </c>
      <c r="F132" s="219">
        <v>2567152.42</v>
      </c>
      <c r="G132" s="220">
        <v>14</v>
      </c>
      <c r="H132" s="219">
        <v>2567152.42</v>
      </c>
    </row>
    <row r="133" spans="1:8" x14ac:dyDescent="0.2">
      <c r="A133" s="221"/>
      <c r="B133" s="222" t="s">
        <v>2</v>
      </c>
      <c r="C133" s="223"/>
      <c r="D133" s="224"/>
      <c r="E133" s="225">
        <v>7</v>
      </c>
      <c r="F133" s="224">
        <v>1283576.21</v>
      </c>
      <c r="G133" s="226">
        <v>7</v>
      </c>
      <c r="H133" s="227">
        <v>1283576.21</v>
      </c>
    </row>
    <row r="134" spans="1:8" x14ac:dyDescent="0.2">
      <c r="A134" s="221"/>
      <c r="B134" s="222" t="s">
        <v>1</v>
      </c>
      <c r="C134" s="223"/>
      <c r="D134" s="224"/>
      <c r="E134" s="225">
        <v>7</v>
      </c>
      <c r="F134" s="224">
        <v>1283576.21</v>
      </c>
      <c r="G134" s="226">
        <v>7</v>
      </c>
      <c r="H134" s="227">
        <v>1283576.21</v>
      </c>
    </row>
    <row r="135" spans="1:8" x14ac:dyDescent="0.2">
      <c r="A135" s="228"/>
      <c r="B135" s="228"/>
      <c r="C135" s="228"/>
      <c r="D135" s="228"/>
      <c r="E135" s="228"/>
      <c r="F135" s="229"/>
      <c r="G135" s="226">
        <v>0</v>
      </c>
      <c r="H135" s="227">
        <v>0</v>
      </c>
    </row>
    <row r="136" spans="1:8" x14ac:dyDescent="0.2">
      <c r="A136" s="231" t="s">
        <v>123</v>
      </c>
      <c r="B136" s="231" t="s">
        <v>42</v>
      </c>
      <c r="C136" s="232">
        <v>235</v>
      </c>
      <c r="D136" s="233">
        <v>56789695.799999997</v>
      </c>
      <c r="E136" s="232">
        <v>6</v>
      </c>
      <c r="F136" s="233">
        <f>F137+F141+F144</f>
        <v>613304.16</v>
      </c>
      <c r="G136" s="232">
        <v>241</v>
      </c>
      <c r="H136" s="233">
        <v>57402999.479999997</v>
      </c>
    </row>
    <row r="137" spans="1:8" ht="24" x14ac:dyDescent="0.2">
      <c r="A137" s="216"/>
      <c r="B137" s="217" t="s">
        <v>263</v>
      </c>
      <c r="C137" s="218">
        <v>47</v>
      </c>
      <c r="D137" s="219">
        <v>6490258.2000000002</v>
      </c>
      <c r="E137" s="220">
        <v>5</v>
      </c>
      <c r="F137" s="219">
        <v>690453</v>
      </c>
      <c r="G137" s="220">
        <v>52</v>
      </c>
      <c r="H137" s="219">
        <v>7180711.2000000002</v>
      </c>
    </row>
    <row r="138" spans="1:8" x14ac:dyDescent="0.2">
      <c r="A138" s="221"/>
      <c r="B138" s="222" t="s">
        <v>18</v>
      </c>
      <c r="C138" s="223">
        <v>11</v>
      </c>
      <c r="D138" s="224">
        <v>1518996.6</v>
      </c>
      <c r="E138" s="225">
        <v>2</v>
      </c>
      <c r="F138" s="224">
        <v>276181.2</v>
      </c>
      <c r="G138" s="226">
        <v>13</v>
      </c>
      <c r="H138" s="227">
        <v>1795177.8</v>
      </c>
    </row>
    <row r="139" spans="1:8" x14ac:dyDescent="0.2">
      <c r="A139" s="221"/>
      <c r="B139" s="222" t="s">
        <v>2</v>
      </c>
      <c r="C139" s="223">
        <v>18</v>
      </c>
      <c r="D139" s="224">
        <v>2485630.7999999998</v>
      </c>
      <c r="E139" s="225">
        <v>2</v>
      </c>
      <c r="F139" s="224">
        <v>276181.2</v>
      </c>
      <c r="G139" s="226">
        <v>20</v>
      </c>
      <c r="H139" s="227">
        <v>2761812</v>
      </c>
    </row>
    <row r="140" spans="1:8" x14ac:dyDescent="0.2">
      <c r="A140" s="221"/>
      <c r="B140" s="222" t="s">
        <v>1</v>
      </c>
      <c r="C140" s="223">
        <v>18</v>
      </c>
      <c r="D140" s="224">
        <v>2485630.7999999998</v>
      </c>
      <c r="E140" s="225">
        <v>1</v>
      </c>
      <c r="F140" s="224">
        <v>138090.6</v>
      </c>
      <c r="G140" s="226">
        <v>19</v>
      </c>
      <c r="H140" s="227">
        <v>2623721.4</v>
      </c>
    </row>
    <row r="141" spans="1:8" ht="24" x14ac:dyDescent="0.2">
      <c r="A141" s="216"/>
      <c r="B141" s="217" t="s">
        <v>264</v>
      </c>
      <c r="C141" s="218"/>
      <c r="D141" s="219"/>
      <c r="E141" s="220">
        <v>6</v>
      </c>
      <c r="F141" s="219">
        <v>1260602.1599999999</v>
      </c>
      <c r="G141" s="220">
        <v>6</v>
      </c>
      <c r="H141" s="219">
        <v>1260602.1599999999</v>
      </c>
    </row>
    <row r="142" spans="1:8" x14ac:dyDescent="0.2">
      <c r="A142" s="221"/>
      <c r="B142" s="222" t="s">
        <v>2</v>
      </c>
      <c r="C142" s="223"/>
      <c r="D142" s="224"/>
      <c r="E142" s="225">
        <v>3</v>
      </c>
      <c r="F142" s="224">
        <v>630301.07999999996</v>
      </c>
      <c r="G142" s="226">
        <v>3</v>
      </c>
      <c r="H142" s="227">
        <v>630301.07999999996</v>
      </c>
    </row>
    <row r="143" spans="1:8" x14ac:dyDescent="0.2">
      <c r="A143" s="221"/>
      <c r="B143" s="222" t="s">
        <v>1</v>
      </c>
      <c r="C143" s="223"/>
      <c r="D143" s="224"/>
      <c r="E143" s="225">
        <v>3</v>
      </c>
      <c r="F143" s="224">
        <v>630301.07999999996</v>
      </c>
      <c r="G143" s="226">
        <v>3</v>
      </c>
      <c r="H143" s="227">
        <v>630301.07999999996</v>
      </c>
    </row>
    <row r="144" spans="1:8" x14ac:dyDescent="0.2">
      <c r="A144" s="216"/>
      <c r="B144" s="217" t="s">
        <v>265</v>
      </c>
      <c r="C144" s="218">
        <v>188</v>
      </c>
      <c r="D144" s="219">
        <v>50299437.600000001</v>
      </c>
      <c r="E144" s="220">
        <v>-5</v>
      </c>
      <c r="F144" s="219">
        <v>-1337751</v>
      </c>
      <c r="G144" s="220">
        <v>183</v>
      </c>
      <c r="H144" s="219">
        <f>D144+F144</f>
        <v>48961686.600000001</v>
      </c>
    </row>
    <row r="145" spans="1:8" x14ac:dyDescent="0.2">
      <c r="A145" s="221"/>
      <c r="B145" s="222" t="s">
        <v>18</v>
      </c>
      <c r="C145" s="223">
        <v>46</v>
      </c>
      <c r="D145" s="224">
        <v>12307309.199999999</v>
      </c>
      <c r="E145" s="225">
        <v>-5</v>
      </c>
      <c r="F145" s="224">
        <v>-1337751</v>
      </c>
      <c r="G145" s="226">
        <v>41</v>
      </c>
      <c r="H145" s="219">
        <f>D145+F145</f>
        <v>10969558.199999999</v>
      </c>
    </row>
    <row r="146" spans="1:8" x14ac:dyDescent="0.2">
      <c r="A146" s="221"/>
      <c r="B146" s="222" t="s">
        <v>2</v>
      </c>
      <c r="C146" s="223">
        <v>70</v>
      </c>
      <c r="D146" s="224">
        <v>18728514</v>
      </c>
      <c r="E146" s="225">
        <v>0</v>
      </c>
      <c r="F146" s="224">
        <v>0</v>
      </c>
      <c r="G146" s="226">
        <v>70</v>
      </c>
      <c r="H146" s="219">
        <f t="shared" ref="H146:H147" si="0">D146+F146</f>
        <v>18728514</v>
      </c>
    </row>
    <row r="147" spans="1:8" x14ac:dyDescent="0.2">
      <c r="A147" s="221"/>
      <c r="B147" s="222" t="s">
        <v>1</v>
      </c>
      <c r="C147" s="223">
        <v>72</v>
      </c>
      <c r="D147" s="224">
        <v>19263614.399999999</v>
      </c>
      <c r="E147" s="225">
        <v>0</v>
      </c>
      <c r="F147" s="224">
        <v>0</v>
      </c>
      <c r="G147" s="226">
        <v>72</v>
      </c>
      <c r="H147" s="219">
        <f t="shared" si="0"/>
        <v>19263614.399999999</v>
      </c>
    </row>
    <row r="148" spans="1:8" x14ac:dyDescent="0.2">
      <c r="A148" s="231" t="s">
        <v>152</v>
      </c>
      <c r="B148" s="231" t="s">
        <v>132</v>
      </c>
      <c r="C148" s="234">
        <v>61</v>
      </c>
      <c r="D148" s="233">
        <v>16320562.199999999</v>
      </c>
      <c r="E148" s="234">
        <v>-1</v>
      </c>
      <c r="F148" s="233">
        <v>-267550.2</v>
      </c>
      <c r="G148" s="232">
        <v>60</v>
      </c>
      <c r="H148" s="233">
        <v>16053012</v>
      </c>
    </row>
    <row r="149" spans="1:8" x14ac:dyDescent="0.2">
      <c r="A149" s="216"/>
      <c r="B149" s="217" t="s">
        <v>265</v>
      </c>
      <c r="C149" s="218">
        <v>61</v>
      </c>
      <c r="D149" s="219">
        <v>16320562.199999999</v>
      </c>
      <c r="E149" s="220">
        <v>-1</v>
      </c>
      <c r="F149" s="219">
        <v>-267550.2</v>
      </c>
      <c r="G149" s="220">
        <v>60</v>
      </c>
      <c r="H149" s="219">
        <v>16053012</v>
      </c>
    </row>
    <row r="150" spans="1:8" x14ac:dyDescent="0.2">
      <c r="A150" s="221"/>
      <c r="B150" s="222" t="s">
        <v>18</v>
      </c>
      <c r="C150" s="223">
        <v>17</v>
      </c>
      <c r="D150" s="224">
        <v>4548353.4000000004</v>
      </c>
      <c r="E150" s="225">
        <v>-1</v>
      </c>
      <c r="F150" s="224">
        <v>-267550.2</v>
      </c>
      <c r="G150" s="226">
        <v>16</v>
      </c>
      <c r="H150" s="227">
        <v>4280803.2</v>
      </c>
    </row>
    <row r="151" spans="1:8" x14ac:dyDescent="0.2">
      <c r="A151" s="221"/>
      <c r="B151" s="222" t="s">
        <v>2</v>
      </c>
      <c r="C151" s="223">
        <v>22</v>
      </c>
      <c r="D151" s="224">
        <v>5886104.4000000004</v>
      </c>
      <c r="E151" s="225">
        <v>0</v>
      </c>
      <c r="F151" s="224">
        <v>0</v>
      </c>
      <c r="G151" s="226">
        <v>22</v>
      </c>
      <c r="H151" s="227">
        <v>5886104.4000000004</v>
      </c>
    </row>
    <row r="152" spans="1:8" x14ac:dyDescent="0.2">
      <c r="A152" s="221"/>
      <c r="B152" s="222" t="s">
        <v>1</v>
      </c>
      <c r="C152" s="223">
        <v>22</v>
      </c>
      <c r="D152" s="224">
        <v>5886104.4000000004</v>
      </c>
      <c r="E152" s="225">
        <v>0</v>
      </c>
      <c r="F152" s="224">
        <v>0</v>
      </c>
      <c r="G152" s="226">
        <v>22</v>
      </c>
      <c r="H152" s="227">
        <v>5886104.4000000004</v>
      </c>
    </row>
    <row r="153" spans="1:8" ht="24" x14ac:dyDescent="0.2">
      <c r="A153" s="231" t="s">
        <v>147</v>
      </c>
      <c r="B153" s="231" t="s">
        <v>44</v>
      </c>
      <c r="C153" s="234">
        <v>33</v>
      </c>
      <c r="D153" s="233">
        <v>4027205.16</v>
      </c>
      <c r="E153" s="234">
        <v>-1</v>
      </c>
      <c r="F153" s="233">
        <v>-122036.52</v>
      </c>
      <c r="G153" s="232">
        <v>32</v>
      </c>
      <c r="H153" s="233">
        <v>3905168.64</v>
      </c>
    </row>
    <row r="154" spans="1:8" ht="24" x14ac:dyDescent="0.2">
      <c r="A154" s="216"/>
      <c r="B154" s="217" t="s">
        <v>268</v>
      </c>
      <c r="C154" s="218">
        <v>33</v>
      </c>
      <c r="D154" s="219">
        <v>4027205.16</v>
      </c>
      <c r="E154" s="220">
        <v>-1</v>
      </c>
      <c r="F154" s="219">
        <v>-122036.52</v>
      </c>
      <c r="G154" s="220">
        <v>32</v>
      </c>
      <c r="H154" s="219">
        <v>3905168.64</v>
      </c>
    </row>
    <row r="155" spans="1:8" x14ac:dyDescent="0.2">
      <c r="A155" s="221"/>
      <c r="B155" s="222" t="s">
        <v>18</v>
      </c>
      <c r="C155" s="223">
        <v>13</v>
      </c>
      <c r="D155" s="224">
        <v>1586474.76</v>
      </c>
      <c r="E155" s="225">
        <v>-1</v>
      </c>
      <c r="F155" s="224">
        <v>-122036.52</v>
      </c>
      <c r="G155" s="226">
        <v>12</v>
      </c>
      <c r="H155" s="227">
        <v>1464438.24</v>
      </c>
    </row>
    <row r="156" spans="1:8" x14ac:dyDescent="0.2">
      <c r="A156" s="221"/>
      <c r="B156" s="222" t="s">
        <v>2</v>
      </c>
      <c r="C156" s="223">
        <v>10</v>
      </c>
      <c r="D156" s="224">
        <v>1220365.2</v>
      </c>
      <c r="E156" s="225">
        <v>0</v>
      </c>
      <c r="F156" s="224">
        <v>0</v>
      </c>
      <c r="G156" s="226">
        <v>10</v>
      </c>
      <c r="H156" s="227">
        <v>1220365.2</v>
      </c>
    </row>
    <row r="157" spans="1:8" x14ac:dyDescent="0.2">
      <c r="A157" s="221"/>
      <c r="B157" s="222" t="s">
        <v>1</v>
      </c>
      <c r="C157" s="223">
        <v>10</v>
      </c>
      <c r="D157" s="224">
        <v>1220365.2</v>
      </c>
      <c r="E157" s="225">
        <v>0</v>
      </c>
      <c r="F157" s="224">
        <v>0</v>
      </c>
      <c r="G157" s="226">
        <v>10</v>
      </c>
      <c r="H157" s="227">
        <v>1220365.2</v>
      </c>
    </row>
    <row r="158" spans="1:8" ht="24" x14ac:dyDescent="0.2">
      <c r="A158" s="231" t="s">
        <v>136</v>
      </c>
      <c r="B158" s="231" t="s">
        <v>113</v>
      </c>
      <c r="C158" s="232">
        <v>560</v>
      </c>
      <c r="D158" s="233">
        <v>97597480.620000005</v>
      </c>
      <c r="E158" s="232">
        <v>-46</v>
      </c>
      <c r="F158" s="233">
        <v>-8335639.0199999996</v>
      </c>
      <c r="G158" s="232">
        <v>514</v>
      </c>
      <c r="H158" s="233">
        <v>89261841.599999994</v>
      </c>
    </row>
    <row r="159" spans="1:8" ht="24" x14ac:dyDescent="0.2">
      <c r="A159" s="216"/>
      <c r="B159" s="217" t="s">
        <v>258</v>
      </c>
      <c r="C159" s="218">
        <v>15</v>
      </c>
      <c r="D159" s="219">
        <v>2670728.85</v>
      </c>
      <c r="E159" s="220">
        <v>-1</v>
      </c>
      <c r="F159" s="219">
        <v>-178048.59</v>
      </c>
      <c r="G159" s="220">
        <v>14</v>
      </c>
      <c r="H159" s="219">
        <v>2492680.2599999998</v>
      </c>
    </row>
    <row r="160" spans="1:8" x14ac:dyDescent="0.2">
      <c r="A160" s="221"/>
      <c r="B160" s="222" t="s">
        <v>18</v>
      </c>
      <c r="C160" s="223">
        <v>4</v>
      </c>
      <c r="D160" s="224">
        <v>712194.36</v>
      </c>
      <c r="E160" s="225">
        <v>-1</v>
      </c>
      <c r="F160" s="224">
        <v>-178048.59</v>
      </c>
      <c r="G160" s="226">
        <v>3</v>
      </c>
      <c r="H160" s="227">
        <v>534145.77</v>
      </c>
    </row>
    <row r="161" spans="1:8" x14ac:dyDescent="0.2">
      <c r="A161" s="221"/>
      <c r="B161" s="222" t="s">
        <v>2</v>
      </c>
      <c r="C161" s="223">
        <v>6</v>
      </c>
      <c r="D161" s="224">
        <v>1068291.54</v>
      </c>
      <c r="E161" s="225">
        <v>0</v>
      </c>
      <c r="F161" s="224">
        <v>0</v>
      </c>
      <c r="G161" s="226">
        <v>6</v>
      </c>
      <c r="H161" s="227">
        <v>1068291.54</v>
      </c>
    </row>
    <row r="162" spans="1:8" x14ac:dyDescent="0.2">
      <c r="A162" s="221"/>
      <c r="B162" s="222" t="s">
        <v>1</v>
      </c>
      <c r="C162" s="223">
        <v>5</v>
      </c>
      <c r="D162" s="224">
        <v>890242.95</v>
      </c>
      <c r="E162" s="225">
        <v>0</v>
      </c>
      <c r="F162" s="224">
        <v>0</v>
      </c>
      <c r="G162" s="226">
        <v>5</v>
      </c>
      <c r="H162" s="227">
        <v>890242.95</v>
      </c>
    </row>
    <row r="163" spans="1:8" x14ac:dyDescent="0.2">
      <c r="A163" s="216"/>
      <c r="B163" s="217" t="s">
        <v>269</v>
      </c>
      <c r="C163" s="218">
        <v>10</v>
      </c>
      <c r="D163" s="219">
        <v>4259049.9000000004</v>
      </c>
      <c r="E163" s="220">
        <v>-2</v>
      </c>
      <c r="F163" s="219">
        <v>-851809.98</v>
      </c>
      <c r="G163" s="220">
        <v>8</v>
      </c>
      <c r="H163" s="219">
        <v>3407239.92</v>
      </c>
    </row>
    <row r="164" spans="1:8" x14ac:dyDescent="0.2">
      <c r="A164" s="221"/>
      <c r="B164" s="222" t="s">
        <v>18</v>
      </c>
      <c r="C164" s="223">
        <v>2</v>
      </c>
      <c r="D164" s="224">
        <v>851809.98</v>
      </c>
      <c r="E164" s="225">
        <v>-2</v>
      </c>
      <c r="F164" s="224">
        <v>-851809.98</v>
      </c>
      <c r="G164" s="226">
        <v>0</v>
      </c>
      <c r="H164" s="227">
        <v>0</v>
      </c>
    </row>
    <row r="165" spans="1:8" x14ac:dyDescent="0.2">
      <c r="A165" s="221"/>
      <c r="B165" s="222" t="s">
        <v>2</v>
      </c>
      <c r="C165" s="223">
        <v>4</v>
      </c>
      <c r="D165" s="224">
        <v>1703619.96</v>
      </c>
      <c r="E165" s="225">
        <v>0</v>
      </c>
      <c r="F165" s="224">
        <v>0</v>
      </c>
      <c r="G165" s="226">
        <v>4</v>
      </c>
      <c r="H165" s="227">
        <v>1703619.96</v>
      </c>
    </row>
    <row r="166" spans="1:8" x14ac:dyDescent="0.2">
      <c r="A166" s="221"/>
      <c r="B166" s="222" t="s">
        <v>1</v>
      </c>
      <c r="C166" s="223">
        <v>4</v>
      </c>
      <c r="D166" s="224">
        <v>1703619.96</v>
      </c>
      <c r="E166" s="225">
        <v>0</v>
      </c>
      <c r="F166" s="224">
        <v>0</v>
      </c>
      <c r="G166" s="226">
        <v>4</v>
      </c>
      <c r="H166" s="227">
        <v>1703619.96</v>
      </c>
    </row>
    <row r="167" spans="1:8" ht="24" x14ac:dyDescent="0.2">
      <c r="A167" s="216"/>
      <c r="B167" s="217" t="s">
        <v>270</v>
      </c>
      <c r="C167" s="218">
        <v>156</v>
      </c>
      <c r="D167" s="219">
        <v>26980126.68</v>
      </c>
      <c r="E167" s="220">
        <v>-11</v>
      </c>
      <c r="F167" s="219">
        <v>-1902444.83</v>
      </c>
      <c r="G167" s="220">
        <v>145</v>
      </c>
      <c r="H167" s="219">
        <v>25077681.850000001</v>
      </c>
    </row>
    <row r="168" spans="1:8" x14ac:dyDescent="0.2">
      <c r="A168" s="221"/>
      <c r="B168" s="222" t="s">
        <v>18</v>
      </c>
      <c r="C168" s="223">
        <v>41</v>
      </c>
      <c r="D168" s="224">
        <v>7090930.7300000004</v>
      </c>
      <c r="E168" s="225">
        <v>-11</v>
      </c>
      <c r="F168" s="224">
        <v>-1902444.83</v>
      </c>
      <c r="G168" s="226">
        <v>30</v>
      </c>
      <c r="H168" s="227">
        <v>5188485.9000000004</v>
      </c>
    </row>
    <row r="169" spans="1:8" x14ac:dyDescent="0.2">
      <c r="A169" s="221"/>
      <c r="B169" s="222" t="s">
        <v>2</v>
      </c>
      <c r="C169" s="223">
        <v>58</v>
      </c>
      <c r="D169" s="224">
        <v>10031072.74</v>
      </c>
      <c r="E169" s="225">
        <v>0</v>
      </c>
      <c r="F169" s="224">
        <v>0</v>
      </c>
      <c r="G169" s="226">
        <v>58</v>
      </c>
      <c r="H169" s="227">
        <v>10031072.74</v>
      </c>
    </row>
    <row r="170" spans="1:8" x14ac:dyDescent="0.2">
      <c r="A170" s="221"/>
      <c r="B170" s="222" t="s">
        <v>1</v>
      </c>
      <c r="C170" s="223">
        <v>57</v>
      </c>
      <c r="D170" s="224">
        <v>9858123.2100000009</v>
      </c>
      <c r="E170" s="225">
        <v>0</v>
      </c>
      <c r="F170" s="224">
        <v>0</v>
      </c>
      <c r="G170" s="226">
        <v>57</v>
      </c>
      <c r="H170" s="227">
        <v>9858123.2100000009</v>
      </c>
    </row>
    <row r="171" spans="1:8" ht="24" x14ac:dyDescent="0.2">
      <c r="A171" s="216"/>
      <c r="B171" s="217" t="s">
        <v>271</v>
      </c>
      <c r="C171" s="218">
        <v>90</v>
      </c>
      <c r="D171" s="219">
        <v>17992280.699999999</v>
      </c>
      <c r="E171" s="220">
        <v>-10</v>
      </c>
      <c r="F171" s="219">
        <v>-1999142.3</v>
      </c>
      <c r="G171" s="220">
        <v>80</v>
      </c>
      <c r="H171" s="219">
        <v>15993138.4</v>
      </c>
    </row>
    <row r="172" spans="1:8" x14ac:dyDescent="0.2">
      <c r="A172" s="221"/>
      <c r="B172" s="222" t="s">
        <v>18</v>
      </c>
      <c r="C172" s="223">
        <v>30</v>
      </c>
      <c r="D172" s="224">
        <v>5997426.9000000004</v>
      </c>
      <c r="E172" s="225">
        <v>-10</v>
      </c>
      <c r="F172" s="224">
        <v>-1999142.3</v>
      </c>
      <c r="G172" s="226">
        <v>20</v>
      </c>
      <c r="H172" s="227">
        <v>3998284.6</v>
      </c>
    </row>
    <row r="173" spans="1:8" x14ac:dyDescent="0.2">
      <c r="A173" s="221"/>
      <c r="B173" s="222" t="s">
        <v>2</v>
      </c>
      <c r="C173" s="223">
        <v>30</v>
      </c>
      <c r="D173" s="224">
        <v>5997426.9000000004</v>
      </c>
      <c r="E173" s="225">
        <v>0</v>
      </c>
      <c r="F173" s="224">
        <v>0</v>
      </c>
      <c r="G173" s="226">
        <v>30</v>
      </c>
      <c r="H173" s="227">
        <v>5997426.9000000004</v>
      </c>
    </row>
    <row r="174" spans="1:8" x14ac:dyDescent="0.2">
      <c r="A174" s="221"/>
      <c r="B174" s="222" t="s">
        <v>1</v>
      </c>
      <c r="C174" s="223">
        <v>30</v>
      </c>
      <c r="D174" s="224">
        <v>5997426.9000000004</v>
      </c>
      <c r="E174" s="225">
        <v>0</v>
      </c>
      <c r="F174" s="224">
        <v>0</v>
      </c>
      <c r="G174" s="226">
        <v>30</v>
      </c>
      <c r="H174" s="227">
        <v>5997426.9000000004</v>
      </c>
    </row>
    <row r="175" spans="1:8" ht="24" x14ac:dyDescent="0.2">
      <c r="A175" s="216"/>
      <c r="B175" s="217" t="s">
        <v>272</v>
      </c>
      <c r="C175" s="218">
        <v>29</v>
      </c>
      <c r="D175" s="219">
        <v>6573549.1900000004</v>
      </c>
      <c r="E175" s="220">
        <v>-2</v>
      </c>
      <c r="F175" s="219">
        <v>-453348.22</v>
      </c>
      <c r="G175" s="220">
        <v>27</v>
      </c>
      <c r="H175" s="219">
        <v>6120200.9699999997</v>
      </c>
    </row>
    <row r="176" spans="1:8" x14ac:dyDescent="0.2">
      <c r="A176" s="221"/>
      <c r="B176" s="222" t="s">
        <v>18</v>
      </c>
      <c r="C176" s="223">
        <v>8</v>
      </c>
      <c r="D176" s="224">
        <v>1813392.88</v>
      </c>
      <c r="E176" s="225">
        <v>-2</v>
      </c>
      <c r="F176" s="224">
        <v>-453348.22</v>
      </c>
      <c r="G176" s="226">
        <v>6</v>
      </c>
      <c r="H176" s="227">
        <v>1360044.66</v>
      </c>
    </row>
    <row r="177" spans="1:8" x14ac:dyDescent="0.2">
      <c r="A177" s="221"/>
      <c r="B177" s="222" t="s">
        <v>2</v>
      </c>
      <c r="C177" s="223">
        <v>11</v>
      </c>
      <c r="D177" s="224">
        <v>2493415.21</v>
      </c>
      <c r="E177" s="225">
        <v>0</v>
      </c>
      <c r="F177" s="224">
        <v>0</v>
      </c>
      <c r="G177" s="226">
        <v>11</v>
      </c>
      <c r="H177" s="227">
        <v>2493415.21</v>
      </c>
    </row>
    <row r="178" spans="1:8" x14ac:dyDescent="0.2">
      <c r="A178" s="221"/>
      <c r="B178" s="222" t="s">
        <v>1</v>
      </c>
      <c r="C178" s="223">
        <v>10</v>
      </c>
      <c r="D178" s="224">
        <v>2266741.1</v>
      </c>
      <c r="E178" s="225">
        <v>0</v>
      </c>
      <c r="F178" s="224">
        <v>0</v>
      </c>
      <c r="G178" s="226">
        <v>10</v>
      </c>
      <c r="H178" s="227">
        <v>2266741.1</v>
      </c>
    </row>
    <row r="179" spans="1:8" ht="24" x14ac:dyDescent="0.2">
      <c r="A179" s="216"/>
      <c r="B179" s="217" t="s">
        <v>273</v>
      </c>
      <c r="C179" s="218">
        <v>110</v>
      </c>
      <c r="D179" s="219">
        <v>14137560.800000001</v>
      </c>
      <c r="E179" s="220">
        <v>-10</v>
      </c>
      <c r="F179" s="219">
        <v>-1285232.8</v>
      </c>
      <c r="G179" s="220">
        <v>100</v>
      </c>
      <c r="H179" s="219">
        <v>12852328</v>
      </c>
    </row>
    <row r="180" spans="1:8" x14ac:dyDescent="0.2">
      <c r="A180" s="221"/>
      <c r="B180" s="222" t="s">
        <v>18</v>
      </c>
      <c r="C180" s="223">
        <v>35</v>
      </c>
      <c r="D180" s="224">
        <v>4498314.8</v>
      </c>
      <c r="E180" s="225">
        <v>-10</v>
      </c>
      <c r="F180" s="224">
        <v>-1285232.8</v>
      </c>
      <c r="G180" s="226">
        <v>25</v>
      </c>
      <c r="H180" s="227">
        <v>3213082</v>
      </c>
    </row>
    <row r="181" spans="1:8" x14ac:dyDescent="0.2">
      <c r="A181" s="221"/>
      <c r="B181" s="222" t="s">
        <v>2</v>
      </c>
      <c r="C181" s="223">
        <v>38</v>
      </c>
      <c r="D181" s="224">
        <v>4883884.6399999997</v>
      </c>
      <c r="E181" s="225">
        <v>0</v>
      </c>
      <c r="F181" s="224">
        <v>0</v>
      </c>
      <c r="G181" s="226">
        <v>38</v>
      </c>
      <c r="H181" s="227">
        <v>4883884.6399999997</v>
      </c>
    </row>
    <row r="182" spans="1:8" x14ac:dyDescent="0.2">
      <c r="A182" s="221"/>
      <c r="B182" s="222" t="s">
        <v>1</v>
      </c>
      <c r="C182" s="223">
        <v>37</v>
      </c>
      <c r="D182" s="224">
        <v>4755361.3600000003</v>
      </c>
      <c r="E182" s="225">
        <v>0</v>
      </c>
      <c r="F182" s="224">
        <v>0</v>
      </c>
      <c r="G182" s="226">
        <v>37</v>
      </c>
      <c r="H182" s="227">
        <v>4755361.3600000003</v>
      </c>
    </row>
    <row r="183" spans="1:8" ht="24" x14ac:dyDescent="0.2">
      <c r="A183" s="216"/>
      <c r="B183" s="217" t="s">
        <v>274</v>
      </c>
      <c r="C183" s="218">
        <v>150</v>
      </c>
      <c r="D183" s="219">
        <v>24984184.5</v>
      </c>
      <c r="E183" s="220">
        <v>-10</v>
      </c>
      <c r="F183" s="219">
        <v>-1665612.3</v>
      </c>
      <c r="G183" s="220">
        <v>140</v>
      </c>
      <c r="H183" s="219">
        <v>23318572.199999999</v>
      </c>
    </row>
    <row r="184" spans="1:8" x14ac:dyDescent="0.2">
      <c r="A184" s="221"/>
      <c r="B184" s="222" t="s">
        <v>18</v>
      </c>
      <c r="C184" s="223">
        <v>50</v>
      </c>
      <c r="D184" s="224">
        <v>8328061.5</v>
      </c>
      <c r="E184" s="225">
        <v>-10</v>
      </c>
      <c r="F184" s="224">
        <v>-1665612.3</v>
      </c>
      <c r="G184" s="226">
        <v>40</v>
      </c>
      <c r="H184" s="227">
        <v>6662449.2000000002</v>
      </c>
    </row>
    <row r="185" spans="1:8" x14ac:dyDescent="0.2">
      <c r="A185" s="221"/>
      <c r="B185" s="222" t="s">
        <v>2</v>
      </c>
      <c r="C185" s="223">
        <v>50</v>
      </c>
      <c r="D185" s="224">
        <v>8328061.5</v>
      </c>
      <c r="E185" s="225">
        <v>0</v>
      </c>
      <c r="F185" s="224">
        <v>0</v>
      </c>
      <c r="G185" s="226">
        <v>50</v>
      </c>
      <c r="H185" s="227">
        <v>8328061.5</v>
      </c>
    </row>
    <row r="186" spans="1:8" x14ac:dyDescent="0.2">
      <c r="A186" s="221"/>
      <c r="B186" s="222" t="s">
        <v>1</v>
      </c>
      <c r="C186" s="223">
        <v>50</v>
      </c>
      <c r="D186" s="224">
        <v>8328061.5</v>
      </c>
      <c r="E186" s="225">
        <v>0</v>
      </c>
      <c r="F186" s="224">
        <v>0</v>
      </c>
      <c r="G186" s="226">
        <v>50</v>
      </c>
      <c r="H186" s="227">
        <v>8328061.5</v>
      </c>
    </row>
    <row r="187" spans="1:8" x14ac:dyDescent="0.2">
      <c r="A187" s="228"/>
      <c r="B187" s="228"/>
      <c r="C187" s="228"/>
      <c r="D187" s="228"/>
      <c r="E187" s="228"/>
      <c r="F187" s="229"/>
      <c r="G187" s="226">
        <v>0</v>
      </c>
      <c r="H187" s="227">
        <v>0</v>
      </c>
    </row>
    <row r="188" spans="1:8" x14ac:dyDescent="0.2">
      <c r="A188" s="241" t="s">
        <v>35</v>
      </c>
      <c r="B188" s="241"/>
      <c r="C188" s="232">
        <v>2844</v>
      </c>
      <c r="D188" s="233">
        <v>509603091.72000003</v>
      </c>
      <c r="E188" s="232">
        <v>1</v>
      </c>
      <c r="F188" s="233">
        <f>F5+F31+F38+F74+F84+F120+F131+F136+F148+F153+F158</f>
        <v>-9613.82</v>
      </c>
      <c r="G188" s="232">
        <v>2845</v>
      </c>
      <c r="H188" s="233">
        <v>509593477.42000002</v>
      </c>
    </row>
  </sheetData>
  <autoFilter ref="F1:F188"/>
  <mergeCells count="8">
    <mergeCell ref="A188:B188"/>
    <mergeCell ref="F1:H1"/>
    <mergeCell ref="A2:H2"/>
    <mergeCell ref="C3:D3"/>
    <mergeCell ref="E3:F3"/>
    <mergeCell ref="G3:H3"/>
    <mergeCell ref="A3:A4"/>
    <mergeCell ref="B3:B4"/>
  </mergeCells>
  <pageMargins left="0.70866141732283472" right="0.70866141732283472" top="0.74803149606299213" bottom="0.74803149606299213" header="0.31496062992125984" footer="0.31496062992125984"/>
  <pageSetup paperSize="9" scale="80"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9"/>
  <sheetViews>
    <sheetView view="pageBreakPreview" zoomScale="120" zoomScaleNormal="100" zoomScaleSheetLayoutView="120" workbookViewId="0">
      <pane xSplit="1" ySplit="4" topLeftCell="B5" activePane="bottomRight" state="frozen"/>
      <selection pane="topRight" activeCell="B1" sqref="B1"/>
      <selection pane="bottomLeft" activeCell="A5" sqref="A5"/>
      <selection pane="bottomRight" activeCell="M29" sqref="M29"/>
    </sheetView>
  </sheetViews>
  <sheetFormatPr defaultRowHeight="11.25" x14ac:dyDescent="0.2"/>
  <cols>
    <col min="1" max="1" width="8.5703125" style="6" customWidth="1"/>
    <col min="2" max="2" width="28.140625" style="3" customWidth="1"/>
    <col min="3" max="3" width="9.7109375" style="2" customWidth="1"/>
    <col min="4" max="4" width="14.42578125" style="4" customWidth="1"/>
    <col min="5" max="5" width="10.85546875" style="5" customWidth="1"/>
    <col min="6" max="6" width="13.28515625" style="4" customWidth="1"/>
    <col min="7" max="7" width="10.28515625" style="2" customWidth="1"/>
    <col min="8" max="8" width="14.140625" style="4" customWidth="1"/>
    <col min="9" max="9" width="11" style="1" customWidth="1"/>
    <col min="10" max="16384" width="9.140625" style="1"/>
  </cols>
  <sheetData>
    <row r="1" spans="1:9" ht="40.5" customHeight="1" x14ac:dyDescent="0.2">
      <c r="A1" s="35"/>
      <c r="B1" s="34"/>
      <c r="C1" s="34"/>
      <c r="D1" s="50"/>
      <c r="E1" s="72"/>
      <c r="F1" s="252" t="s">
        <v>285</v>
      </c>
      <c r="G1" s="252"/>
      <c r="H1" s="252"/>
    </row>
    <row r="2" spans="1:9" ht="28.5" customHeight="1" x14ac:dyDescent="0.2">
      <c r="A2" s="282" t="s">
        <v>129</v>
      </c>
      <c r="B2" s="283"/>
      <c r="C2" s="283"/>
      <c r="D2" s="283"/>
      <c r="E2" s="283"/>
      <c r="F2" s="283"/>
      <c r="G2" s="283"/>
      <c r="H2" s="284"/>
    </row>
    <row r="3" spans="1:9" ht="24.75" customHeight="1" x14ac:dyDescent="0.2">
      <c r="A3" s="285" t="s">
        <v>27</v>
      </c>
      <c r="B3" s="255" t="s">
        <v>214</v>
      </c>
      <c r="C3" s="287" t="s">
        <v>26</v>
      </c>
      <c r="D3" s="287"/>
      <c r="E3" s="287" t="s">
        <v>25</v>
      </c>
      <c r="F3" s="287"/>
      <c r="G3" s="287" t="s">
        <v>24</v>
      </c>
      <c r="H3" s="287"/>
    </row>
    <row r="4" spans="1:9" ht="15" customHeight="1" x14ac:dyDescent="0.2">
      <c r="A4" s="286"/>
      <c r="B4" s="255"/>
      <c r="C4" s="56" t="s">
        <v>23</v>
      </c>
      <c r="D4" s="57" t="s">
        <v>22</v>
      </c>
      <c r="E4" s="73" t="s">
        <v>23</v>
      </c>
      <c r="F4" s="57" t="s">
        <v>22</v>
      </c>
      <c r="G4" s="56" t="s">
        <v>23</v>
      </c>
      <c r="H4" s="57" t="s">
        <v>22</v>
      </c>
    </row>
    <row r="5" spans="1:9" x14ac:dyDescent="0.2">
      <c r="A5" s="146" t="s">
        <v>123</v>
      </c>
      <c r="B5" s="279" t="s">
        <v>42</v>
      </c>
      <c r="C5" s="280"/>
      <c r="D5" s="280"/>
      <c r="E5" s="280"/>
      <c r="F5" s="280"/>
      <c r="G5" s="280"/>
      <c r="H5" s="281"/>
      <c r="I5" s="2"/>
    </row>
    <row r="6" spans="1:9" x14ac:dyDescent="0.2">
      <c r="A6" s="45"/>
      <c r="B6" s="52" t="s">
        <v>3</v>
      </c>
      <c r="C6" s="51">
        <f>SUM(C7:C9)</f>
        <v>25211</v>
      </c>
      <c r="D6" s="66">
        <f t="shared" ref="D6:H6" si="0">SUM(D7:D9)</f>
        <v>19774939.300000001</v>
      </c>
      <c r="E6" s="74">
        <f t="shared" si="0"/>
        <v>-1275</v>
      </c>
      <c r="F6" s="66">
        <f t="shared" si="0"/>
        <v>-1000000</v>
      </c>
      <c r="G6" s="51">
        <f t="shared" si="0"/>
        <v>23936</v>
      </c>
      <c r="H6" s="66">
        <f t="shared" si="0"/>
        <v>18774939.300000001</v>
      </c>
      <c r="I6" s="2"/>
    </row>
    <row r="7" spans="1:9" x14ac:dyDescent="0.2">
      <c r="A7" s="62"/>
      <c r="B7" s="63" t="s">
        <v>18</v>
      </c>
      <c r="C7" s="64">
        <v>7642</v>
      </c>
      <c r="D7" s="67">
        <v>5977903.2999999998</v>
      </c>
      <c r="E7" s="75">
        <v>-1275</v>
      </c>
      <c r="F7" s="70">
        <v>-1000000</v>
      </c>
      <c r="G7" s="12">
        <f>C7+E7</f>
        <v>6367</v>
      </c>
      <c r="H7" s="13">
        <f>D7+F7</f>
        <v>4977903.3</v>
      </c>
      <c r="I7" s="2"/>
    </row>
    <row r="8" spans="1:9" x14ac:dyDescent="0.2">
      <c r="A8" s="16"/>
      <c r="B8" s="54" t="s">
        <v>2</v>
      </c>
      <c r="C8" s="53">
        <v>8784</v>
      </c>
      <c r="D8" s="68">
        <v>6898518</v>
      </c>
      <c r="E8" s="75">
        <v>0</v>
      </c>
      <c r="F8" s="70">
        <v>0</v>
      </c>
      <c r="G8" s="12">
        <f t="shared" ref="G8:G9" si="1">C8+E8</f>
        <v>8784</v>
      </c>
      <c r="H8" s="13">
        <f t="shared" ref="H8:H9" si="2">D8+F8</f>
        <v>6898518</v>
      </c>
      <c r="I8" s="2"/>
    </row>
    <row r="9" spans="1:9" x14ac:dyDescent="0.2">
      <c r="A9" s="58"/>
      <c r="B9" s="59" t="s">
        <v>1</v>
      </c>
      <c r="C9" s="60">
        <v>8785</v>
      </c>
      <c r="D9" s="69">
        <v>6898518</v>
      </c>
      <c r="E9" s="75">
        <v>0</v>
      </c>
      <c r="F9" s="70">
        <v>0</v>
      </c>
      <c r="G9" s="12">
        <f t="shared" si="1"/>
        <v>8785</v>
      </c>
      <c r="H9" s="13">
        <f t="shared" si="2"/>
        <v>6898518</v>
      </c>
      <c r="I9" s="2"/>
    </row>
    <row r="10" spans="1:9" x14ac:dyDescent="0.2">
      <c r="A10" s="146" t="s">
        <v>126</v>
      </c>
      <c r="B10" s="279" t="s">
        <v>46</v>
      </c>
      <c r="C10" s="280"/>
      <c r="D10" s="280"/>
      <c r="E10" s="280"/>
      <c r="F10" s="280"/>
      <c r="G10" s="280"/>
      <c r="H10" s="281"/>
      <c r="I10" s="2"/>
    </row>
    <row r="11" spans="1:9" x14ac:dyDescent="0.2">
      <c r="A11" s="45"/>
      <c r="B11" s="52" t="s">
        <v>3</v>
      </c>
      <c r="C11" s="51">
        <f>SUM(C12:C15)</f>
        <v>23220</v>
      </c>
      <c r="D11" s="66">
        <f t="shared" ref="D11:H11" si="3">SUM(D12:D15)</f>
        <v>15104723</v>
      </c>
      <c r="E11" s="74">
        <f t="shared" si="3"/>
        <v>-520</v>
      </c>
      <c r="F11" s="66">
        <f t="shared" si="3"/>
        <v>-338000</v>
      </c>
      <c r="G11" s="51">
        <f t="shared" si="3"/>
        <v>22700</v>
      </c>
      <c r="H11" s="66">
        <f t="shared" si="3"/>
        <v>14766723</v>
      </c>
      <c r="I11" s="2"/>
    </row>
    <row r="12" spans="1:9" x14ac:dyDescent="0.2">
      <c r="A12" s="62"/>
      <c r="B12" s="63" t="s">
        <v>19</v>
      </c>
      <c r="C12" s="64">
        <v>3849</v>
      </c>
      <c r="D12" s="67">
        <v>1943172</v>
      </c>
      <c r="E12" s="75">
        <v>0</v>
      </c>
      <c r="F12" s="70">
        <v>0</v>
      </c>
      <c r="G12" s="12">
        <f>C12+E12</f>
        <v>3849</v>
      </c>
      <c r="H12" s="13">
        <f>D12+F12</f>
        <v>1943172</v>
      </c>
      <c r="I12" s="2"/>
    </row>
    <row r="13" spans="1:9" x14ac:dyDescent="0.2">
      <c r="A13" s="16"/>
      <c r="B13" s="54" t="s">
        <v>18</v>
      </c>
      <c r="C13" s="53">
        <v>5510</v>
      </c>
      <c r="D13" s="68">
        <v>4165209</v>
      </c>
      <c r="E13" s="76">
        <v>-520</v>
      </c>
      <c r="F13" s="71">
        <v>-338000</v>
      </c>
      <c r="G13" s="12">
        <f t="shared" ref="G13:G14" si="4">C13+E13</f>
        <v>4990</v>
      </c>
      <c r="H13" s="13">
        <f t="shared" ref="H13:H14" si="5">D13+F13</f>
        <v>3827209</v>
      </c>
      <c r="I13" s="2"/>
    </row>
    <row r="14" spans="1:9" x14ac:dyDescent="0.2">
      <c r="A14" s="16"/>
      <c r="B14" s="54" t="s">
        <v>2</v>
      </c>
      <c r="C14" s="53">
        <v>6932</v>
      </c>
      <c r="D14" s="68">
        <v>4498172</v>
      </c>
      <c r="E14" s="75">
        <v>0</v>
      </c>
      <c r="F14" s="70">
        <v>0</v>
      </c>
      <c r="G14" s="12">
        <f t="shared" si="4"/>
        <v>6932</v>
      </c>
      <c r="H14" s="13">
        <f t="shared" si="5"/>
        <v>4498172</v>
      </c>
      <c r="I14" s="2"/>
    </row>
    <row r="15" spans="1:9" x14ac:dyDescent="0.2">
      <c r="A15" s="58"/>
      <c r="B15" s="59" t="s">
        <v>1</v>
      </c>
      <c r="C15" s="60">
        <v>6929</v>
      </c>
      <c r="D15" s="69">
        <v>4498170</v>
      </c>
      <c r="E15" s="75">
        <v>0</v>
      </c>
      <c r="F15" s="70">
        <v>0</v>
      </c>
      <c r="G15" s="12">
        <f>C15+E15</f>
        <v>6929</v>
      </c>
      <c r="H15" s="13">
        <f>D15+F15</f>
        <v>4498170</v>
      </c>
      <c r="I15" s="2"/>
    </row>
    <row r="16" spans="1:9" x14ac:dyDescent="0.2">
      <c r="A16" s="146" t="s">
        <v>133</v>
      </c>
      <c r="B16" s="279" t="s">
        <v>48</v>
      </c>
      <c r="C16" s="280"/>
      <c r="D16" s="280"/>
      <c r="E16" s="280"/>
      <c r="F16" s="280"/>
      <c r="G16" s="280"/>
      <c r="H16" s="281"/>
      <c r="I16" s="2"/>
    </row>
    <row r="17" spans="1:9" x14ac:dyDescent="0.2">
      <c r="A17" s="45"/>
      <c r="B17" s="52" t="s">
        <v>3</v>
      </c>
      <c r="C17" s="51">
        <f>SUM(C18:C21)</f>
        <v>29291</v>
      </c>
      <c r="D17" s="66">
        <f t="shared" ref="D17" si="6">SUM(D18:D21)</f>
        <v>18252766.98</v>
      </c>
      <c r="E17" s="74">
        <f t="shared" ref="E17" si="7">SUM(E18:E21)</f>
        <v>-727</v>
      </c>
      <c r="F17" s="66">
        <f t="shared" ref="F17" si="8">SUM(F18:F21)</f>
        <v>-453140</v>
      </c>
      <c r="G17" s="51">
        <f t="shared" ref="G17" si="9">SUM(G18:G21)</f>
        <v>28564</v>
      </c>
      <c r="H17" s="66">
        <f t="shared" ref="H17" si="10">SUM(H18:H21)</f>
        <v>17799626.98</v>
      </c>
      <c r="I17" s="2"/>
    </row>
    <row r="18" spans="1:9" x14ac:dyDescent="0.2">
      <c r="A18" s="62"/>
      <c r="B18" s="63" t="s">
        <v>19</v>
      </c>
      <c r="C18" s="64">
        <v>1109</v>
      </c>
      <c r="D18" s="67">
        <v>786391.98</v>
      </c>
      <c r="E18" s="75">
        <v>0</v>
      </c>
      <c r="F18" s="70">
        <v>0</v>
      </c>
      <c r="G18" s="12">
        <f>C18+E18</f>
        <v>1109</v>
      </c>
      <c r="H18" s="13">
        <f>D18+F18</f>
        <v>786391.98</v>
      </c>
      <c r="I18" s="2"/>
    </row>
    <row r="19" spans="1:9" x14ac:dyDescent="0.2">
      <c r="A19" s="16"/>
      <c r="B19" s="54" t="s">
        <v>18</v>
      </c>
      <c r="C19" s="53">
        <v>8246</v>
      </c>
      <c r="D19" s="68">
        <v>5197474</v>
      </c>
      <c r="E19" s="76">
        <v>-727</v>
      </c>
      <c r="F19" s="71">
        <v>-453140</v>
      </c>
      <c r="G19" s="12">
        <f t="shared" ref="G19:G20" si="11">C19+E19</f>
        <v>7519</v>
      </c>
      <c r="H19" s="13">
        <f t="shared" ref="H19:H20" si="12">D19+F19</f>
        <v>4744334</v>
      </c>
      <c r="I19" s="2"/>
    </row>
    <row r="20" spans="1:9" x14ac:dyDescent="0.2">
      <c r="A20" s="16"/>
      <c r="B20" s="54" t="s">
        <v>2</v>
      </c>
      <c r="C20" s="53">
        <v>9970</v>
      </c>
      <c r="D20" s="68">
        <v>6134452</v>
      </c>
      <c r="E20" s="75">
        <v>0</v>
      </c>
      <c r="F20" s="70">
        <v>0</v>
      </c>
      <c r="G20" s="12">
        <f t="shared" si="11"/>
        <v>9970</v>
      </c>
      <c r="H20" s="13">
        <f t="shared" si="12"/>
        <v>6134452</v>
      </c>
      <c r="I20" s="2"/>
    </row>
    <row r="21" spans="1:9" x14ac:dyDescent="0.2">
      <c r="A21" s="58"/>
      <c r="B21" s="59" t="s">
        <v>1</v>
      </c>
      <c r="C21" s="60">
        <v>9966</v>
      </c>
      <c r="D21" s="69">
        <v>6134449</v>
      </c>
      <c r="E21" s="75">
        <v>0</v>
      </c>
      <c r="F21" s="70">
        <v>0</v>
      </c>
      <c r="G21" s="12">
        <f>C21+E21</f>
        <v>9966</v>
      </c>
      <c r="H21" s="13">
        <f>D21+F21</f>
        <v>6134449</v>
      </c>
      <c r="I21" s="2"/>
    </row>
    <row r="22" spans="1:9" x14ac:dyDescent="0.2">
      <c r="A22" s="146" t="s">
        <v>134</v>
      </c>
      <c r="B22" s="279" t="s">
        <v>115</v>
      </c>
      <c r="C22" s="280"/>
      <c r="D22" s="280"/>
      <c r="E22" s="280"/>
      <c r="F22" s="280"/>
      <c r="G22" s="280"/>
      <c r="H22" s="281"/>
      <c r="I22" s="2"/>
    </row>
    <row r="23" spans="1:9" x14ac:dyDescent="0.2">
      <c r="A23" s="45"/>
      <c r="B23" s="52" t="s">
        <v>3</v>
      </c>
      <c r="C23" s="51">
        <f>SUM(C24:C27)</f>
        <v>22833</v>
      </c>
      <c r="D23" s="66">
        <f t="shared" ref="D23" si="13">SUM(D24:D27)</f>
        <v>15892140.859999999</v>
      </c>
      <c r="E23" s="74">
        <f t="shared" ref="E23" si="14">SUM(E24:E27)</f>
        <v>1023</v>
      </c>
      <c r="F23" s="66">
        <f t="shared" ref="F23" si="15">SUM(F24:F27)</f>
        <v>790723.1</v>
      </c>
      <c r="G23" s="51">
        <f t="shared" ref="G23" si="16">SUM(G24:G27)</f>
        <v>23856</v>
      </c>
      <c r="H23" s="66">
        <f t="shared" ref="H23" si="17">SUM(H24:H27)</f>
        <v>16682863.960000001</v>
      </c>
      <c r="I23" s="2"/>
    </row>
    <row r="24" spans="1:9" x14ac:dyDescent="0.2">
      <c r="A24" s="62"/>
      <c r="B24" s="63" t="s">
        <v>19</v>
      </c>
      <c r="C24" s="64">
        <v>3791</v>
      </c>
      <c r="D24" s="67">
        <v>2775860.86</v>
      </c>
      <c r="E24" s="75">
        <v>0</v>
      </c>
      <c r="F24" s="70">
        <v>0</v>
      </c>
      <c r="G24" s="12">
        <f>C24+E24</f>
        <v>3791</v>
      </c>
      <c r="H24" s="13">
        <f>D24+F24</f>
        <v>2775860.86</v>
      </c>
      <c r="I24" s="2"/>
    </row>
    <row r="25" spans="1:9" x14ac:dyDescent="0.2">
      <c r="A25" s="16"/>
      <c r="B25" s="54" t="s">
        <v>18</v>
      </c>
      <c r="C25" s="53">
        <v>5783</v>
      </c>
      <c r="D25" s="68">
        <v>4064592</v>
      </c>
      <c r="E25" s="76">
        <v>1023</v>
      </c>
      <c r="F25" s="71">
        <v>790723.1</v>
      </c>
      <c r="G25" s="12">
        <f t="shared" ref="G25:G26" si="18">C25+E25</f>
        <v>6806</v>
      </c>
      <c r="H25" s="13">
        <f t="shared" ref="H25:H26" si="19">D25+F25</f>
        <v>4855315.0999999996</v>
      </c>
      <c r="I25" s="2"/>
    </row>
    <row r="26" spans="1:9" x14ac:dyDescent="0.2">
      <c r="A26" s="16"/>
      <c r="B26" s="54" t="s">
        <v>2</v>
      </c>
      <c r="C26" s="53">
        <v>6632</v>
      </c>
      <c r="D26" s="68">
        <v>4525843</v>
      </c>
      <c r="E26" s="75">
        <v>0</v>
      </c>
      <c r="F26" s="70">
        <v>0</v>
      </c>
      <c r="G26" s="12">
        <f t="shared" si="18"/>
        <v>6632</v>
      </c>
      <c r="H26" s="13">
        <f t="shared" si="19"/>
        <v>4525843</v>
      </c>
      <c r="I26" s="2"/>
    </row>
    <row r="27" spans="1:9" x14ac:dyDescent="0.2">
      <c r="A27" s="58"/>
      <c r="B27" s="59" t="s">
        <v>1</v>
      </c>
      <c r="C27" s="60">
        <v>6627</v>
      </c>
      <c r="D27" s="69">
        <v>4525845</v>
      </c>
      <c r="E27" s="75">
        <v>0</v>
      </c>
      <c r="F27" s="70">
        <v>0</v>
      </c>
      <c r="G27" s="12">
        <f>C27+E27</f>
        <v>6627</v>
      </c>
      <c r="H27" s="13">
        <f>D27+F27</f>
        <v>4525845</v>
      </c>
      <c r="I27" s="2"/>
    </row>
    <row r="28" spans="1:9" x14ac:dyDescent="0.2">
      <c r="A28" s="146" t="s">
        <v>135</v>
      </c>
      <c r="B28" s="279" t="s">
        <v>130</v>
      </c>
      <c r="C28" s="280"/>
      <c r="D28" s="280"/>
      <c r="E28" s="280"/>
      <c r="F28" s="280"/>
      <c r="G28" s="280"/>
      <c r="H28" s="281"/>
      <c r="I28" s="2"/>
    </row>
    <row r="29" spans="1:9" x14ac:dyDescent="0.2">
      <c r="A29" s="45"/>
      <c r="B29" s="52" t="s">
        <v>3</v>
      </c>
      <c r="C29" s="51">
        <f>SUM(C30:C33)</f>
        <v>34508</v>
      </c>
      <c r="D29" s="66">
        <f t="shared" ref="D29" si="20">SUM(D30:D33)</f>
        <v>32993740.050000001</v>
      </c>
      <c r="E29" s="74">
        <f t="shared" ref="E29" si="21">SUM(E30:E33)</f>
        <v>830</v>
      </c>
      <c r="F29" s="66">
        <f t="shared" ref="F29" si="22">SUM(F30:F33)</f>
        <v>793972.55</v>
      </c>
      <c r="G29" s="51">
        <f t="shared" ref="G29" si="23">SUM(G30:G33)</f>
        <v>35338</v>
      </c>
      <c r="H29" s="66">
        <f t="shared" ref="H29" si="24">SUM(H30:H33)</f>
        <v>33787712.600000001</v>
      </c>
      <c r="I29" s="2"/>
    </row>
    <row r="30" spans="1:9" x14ac:dyDescent="0.2">
      <c r="A30" s="62"/>
      <c r="B30" s="63" t="s">
        <v>19</v>
      </c>
      <c r="C30" s="64">
        <v>8453</v>
      </c>
      <c r="D30" s="67">
        <v>8012176.0499999998</v>
      </c>
      <c r="E30" s="75">
        <v>0</v>
      </c>
      <c r="F30" s="70">
        <v>0</v>
      </c>
      <c r="G30" s="12">
        <f>C30+E30</f>
        <v>8453</v>
      </c>
      <c r="H30" s="13">
        <f>D30+F30</f>
        <v>8012176.0499999998</v>
      </c>
      <c r="I30" s="2"/>
    </row>
    <row r="31" spans="1:9" x14ac:dyDescent="0.2">
      <c r="A31" s="16"/>
      <c r="B31" s="54" t="s">
        <v>18</v>
      </c>
      <c r="C31" s="53">
        <v>8686</v>
      </c>
      <c r="D31" s="68">
        <v>8327188</v>
      </c>
      <c r="E31" s="76">
        <v>830</v>
      </c>
      <c r="F31" s="71">
        <v>793972.55</v>
      </c>
      <c r="G31" s="12">
        <f t="shared" ref="G31:G32" si="25">C31+E31</f>
        <v>9516</v>
      </c>
      <c r="H31" s="13">
        <f t="shared" ref="H31:H32" si="26">D31+F31</f>
        <v>9121160.5500000007</v>
      </c>
      <c r="I31" s="2"/>
    </row>
    <row r="32" spans="1:9" x14ac:dyDescent="0.2">
      <c r="A32" s="16"/>
      <c r="B32" s="54" t="s">
        <v>2</v>
      </c>
      <c r="C32" s="53">
        <v>8686</v>
      </c>
      <c r="D32" s="68">
        <v>8327188</v>
      </c>
      <c r="E32" s="75">
        <v>0</v>
      </c>
      <c r="F32" s="70">
        <v>0</v>
      </c>
      <c r="G32" s="12">
        <f t="shared" si="25"/>
        <v>8686</v>
      </c>
      <c r="H32" s="13">
        <f t="shared" si="26"/>
        <v>8327188</v>
      </c>
      <c r="I32" s="2"/>
    </row>
    <row r="33" spans="1:8" x14ac:dyDescent="0.2">
      <c r="A33" s="58"/>
      <c r="B33" s="59" t="s">
        <v>1</v>
      </c>
      <c r="C33" s="60">
        <v>8683</v>
      </c>
      <c r="D33" s="69">
        <v>8327188</v>
      </c>
      <c r="E33" s="75">
        <v>0</v>
      </c>
      <c r="F33" s="70">
        <v>0</v>
      </c>
      <c r="G33" s="12">
        <f>C33+E33</f>
        <v>8683</v>
      </c>
      <c r="H33" s="13">
        <f>D33+F33</f>
        <v>8327188</v>
      </c>
    </row>
    <row r="34" spans="1:8" ht="11.25" customHeight="1" x14ac:dyDescent="0.2">
      <c r="A34" s="146" t="s">
        <v>136</v>
      </c>
      <c r="B34" s="279" t="s">
        <v>113</v>
      </c>
      <c r="C34" s="280"/>
      <c r="D34" s="280"/>
      <c r="E34" s="280"/>
      <c r="F34" s="280"/>
      <c r="G34" s="280"/>
      <c r="H34" s="281"/>
    </row>
    <row r="35" spans="1:8" x14ac:dyDescent="0.2">
      <c r="A35" s="45"/>
      <c r="B35" s="52" t="s">
        <v>3</v>
      </c>
      <c r="C35" s="51">
        <f>SUM(C36:C38)</f>
        <v>54404</v>
      </c>
      <c r="D35" s="66">
        <f t="shared" ref="D35" si="27">SUM(D36:D38)</f>
        <v>43435409.869999997</v>
      </c>
      <c r="E35" s="74">
        <f t="shared" ref="E35" si="28">SUM(E36:E38)</f>
        <v>-3718</v>
      </c>
      <c r="F35" s="66">
        <f t="shared" ref="F35" si="29">SUM(F36:F38)</f>
        <v>-2968562</v>
      </c>
      <c r="G35" s="51">
        <f t="shared" ref="G35" si="30">SUM(G36:G38)</f>
        <v>50686</v>
      </c>
      <c r="H35" s="66">
        <f t="shared" ref="H35" si="31">SUM(H36:H38)</f>
        <v>40466847.869999997</v>
      </c>
    </row>
    <row r="36" spans="1:8" x14ac:dyDescent="0.2">
      <c r="A36" s="62"/>
      <c r="B36" s="63" t="s">
        <v>18</v>
      </c>
      <c r="C36" s="64">
        <v>17144</v>
      </c>
      <c r="D36" s="67">
        <v>13586856.869999999</v>
      </c>
      <c r="E36" s="75">
        <v>-3718</v>
      </c>
      <c r="F36" s="70">
        <v>-2968562</v>
      </c>
      <c r="G36" s="12">
        <f t="shared" ref="G36:G38" si="32">C36+E36</f>
        <v>13426</v>
      </c>
      <c r="H36" s="13">
        <f t="shared" ref="H36:H38" si="33">D36+F36</f>
        <v>10618294.869999999</v>
      </c>
    </row>
    <row r="37" spans="1:8" x14ac:dyDescent="0.2">
      <c r="A37" s="16"/>
      <c r="B37" s="54" t="s">
        <v>2</v>
      </c>
      <c r="C37" s="53">
        <v>18630</v>
      </c>
      <c r="D37" s="68">
        <v>14924277</v>
      </c>
      <c r="E37" s="75">
        <v>0</v>
      </c>
      <c r="F37" s="70">
        <v>0</v>
      </c>
      <c r="G37" s="12">
        <f t="shared" si="32"/>
        <v>18630</v>
      </c>
      <c r="H37" s="13">
        <f t="shared" si="33"/>
        <v>14924277</v>
      </c>
    </row>
    <row r="38" spans="1:8" x14ac:dyDescent="0.2">
      <c r="A38" s="58"/>
      <c r="B38" s="59" t="s">
        <v>1</v>
      </c>
      <c r="C38" s="60">
        <v>18630</v>
      </c>
      <c r="D38" s="69">
        <v>14924276</v>
      </c>
      <c r="E38" s="75">
        <v>0</v>
      </c>
      <c r="F38" s="70">
        <v>0</v>
      </c>
      <c r="G38" s="12">
        <f t="shared" si="32"/>
        <v>18630</v>
      </c>
      <c r="H38" s="13">
        <f t="shared" si="33"/>
        <v>14924276</v>
      </c>
    </row>
    <row r="39" spans="1:8" x14ac:dyDescent="0.2">
      <c r="A39" s="146" t="s">
        <v>137</v>
      </c>
      <c r="B39" s="279" t="s">
        <v>114</v>
      </c>
      <c r="C39" s="280"/>
      <c r="D39" s="280"/>
      <c r="E39" s="280"/>
      <c r="F39" s="280"/>
      <c r="G39" s="280"/>
      <c r="H39" s="281"/>
    </row>
    <row r="40" spans="1:8" x14ac:dyDescent="0.2">
      <c r="A40" s="45"/>
      <c r="B40" s="52" t="s">
        <v>3</v>
      </c>
      <c r="C40" s="51">
        <f>SUM(C41:C44)</f>
        <v>37855</v>
      </c>
      <c r="D40" s="66">
        <f t="shared" ref="D40" si="34">SUM(D41:D44)</f>
        <v>28698609.199999999</v>
      </c>
      <c r="E40" s="74">
        <f t="shared" ref="E40" si="35">SUM(E41:E44)</f>
        <v>3656</v>
      </c>
      <c r="F40" s="66">
        <f t="shared" ref="F40" si="36">SUM(F41:F44)</f>
        <v>2771620.22</v>
      </c>
      <c r="G40" s="51">
        <f t="shared" ref="G40" si="37">SUM(G41:G44)</f>
        <v>41511</v>
      </c>
      <c r="H40" s="66">
        <f t="shared" ref="H40" si="38">SUM(H41:H44)</f>
        <v>31470229.420000002</v>
      </c>
    </row>
    <row r="41" spans="1:8" x14ac:dyDescent="0.2">
      <c r="A41" s="62"/>
      <c r="B41" s="63" t="s">
        <v>19</v>
      </c>
      <c r="C41" s="64">
        <v>3703</v>
      </c>
      <c r="D41" s="67">
        <v>2667995.2000000002</v>
      </c>
      <c r="E41" s="75">
        <v>0</v>
      </c>
      <c r="F41" s="70">
        <v>0</v>
      </c>
      <c r="G41" s="12">
        <f>C41+E41</f>
        <v>3703</v>
      </c>
      <c r="H41" s="13">
        <f>D41+F41</f>
        <v>2667995.2000000002</v>
      </c>
    </row>
    <row r="42" spans="1:8" x14ac:dyDescent="0.2">
      <c r="A42" s="16"/>
      <c r="B42" s="54" t="s">
        <v>18</v>
      </c>
      <c r="C42" s="53">
        <v>9906</v>
      </c>
      <c r="D42" s="68">
        <v>7527269</v>
      </c>
      <c r="E42" s="76">
        <v>3656</v>
      </c>
      <c r="F42" s="71">
        <v>2771620.22</v>
      </c>
      <c r="G42" s="12">
        <f t="shared" ref="G42:G43" si="39">C42+E42</f>
        <v>13562</v>
      </c>
      <c r="H42" s="13">
        <f t="shared" ref="H42:H43" si="40">D42+F42</f>
        <v>10298889.220000001</v>
      </c>
    </row>
    <row r="43" spans="1:8" x14ac:dyDescent="0.2">
      <c r="A43" s="16"/>
      <c r="B43" s="54" t="s">
        <v>2</v>
      </c>
      <c r="C43" s="53">
        <v>12126</v>
      </c>
      <c r="D43" s="68">
        <v>9251672</v>
      </c>
      <c r="E43" s="75">
        <v>0</v>
      </c>
      <c r="F43" s="70">
        <v>0</v>
      </c>
      <c r="G43" s="12">
        <f t="shared" si="39"/>
        <v>12126</v>
      </c>
      <c r="H43" s="13">
        <f t="shared" si="40"/>
        <v>9251672</v>
      </c>
    </row>
    <row r="44" spans="1:8" x14ac:dyDescent="0.2">
      <c r="A44" s="58"/>
      <c r="B44" s="59" t="s">
        <v>1</v>
      </c>
      <c r="C44" s="60">
        <v>12120</v>
      </c>
      <c r="D44" s="69">
        <v>9251673</v>
      </c>
      <c r="E44" s="75">
        <v>0</v>
      </c>
      <c r="F44" s="70">
        <v>0</v>
      </c>
      <c r="G44" s="12">
        <f>C44+E44</f>
        <v>12120</v>
      </c>
      <c r="H44" s="13">
        <f>D44+F44</f>
        <v>9251673</v>
      </c>
    </row>
    <row r="45" spans="1:8" x14ac:dyDescent="0.2">
      <c r="A45" s="146" t="s">
        <v>138</v>
      </c>
      <c r="B45" s="279" t="s">
        <v>81</v>
      </c>
      <c r="C45" s="280"/>
      <c r="D45" s="280"/>
      <c r="E45" s="280"/>
      <c r="F45" s="280"/>
      <c r="G45" s="280"/>
      <c r="H45" s="281"/>
    </row>
    <row r="46" spans="1:8" x14ac:dyDescent="0.2">
      <c r="A46" s="45"/>
      <c r="B46" s="52" t="s">
        <v>3</v>
      </c>
      <c r="C46" s="51">
        <f>SUM(C47:C50)</f>
        <v>14405</v>
      </c>
      <c r="D46" s="66">
        <f t="shared" ref="D46" si="41">SUM(D47:D50)</f>
        <v>9568333</v>
      </c>
      <c r="E46" s="74">
        <f t="shared" ref="E46" si="42">SUM(E47:E50)</f>
        <v>1127</v>
      </c>
      <c r="F46" s="66">
        <f t="shared" ref="F46" si="43">SUM(F47:F50)</f>
        <v>748567.03</v>
      </c>
      <c r="G46" s="51">
        <f t="shared" ref="G46" si="44">SUM(G47:G50)</f>
        <v>15532</v>
      </c>
      <c r="H46" s="66">
        <f t="shared" ref="H46" si="45">SUM(H47:H50)</f>
        <v>10316900.029999999</v>
      </c>
    </row>
    <row r="47" spans="1:8" x14ac:dyDescent="0.2">
      <c r="A47" s="62"/>
      <c r="B47" s="63" t="s">
        <v>19</v>
      </c>
      <c r="C47" s="64">
        <v>3601</v>
      </c>
      <c r="D47" s="67">
        <v>2392083</v>
      </c>
      <c r="E47" s="75">
        <v>0</v>
      </c>
      <c r="F47" s="70">
        <v>0</v>
      </c>
      <c r="G47" s="12">
        <f>C47+E47</f>
        <v>3601</v>
      </c>
      <c r="H47" s="13">
        <f>D47+F47</f>
        <v>2392083</v>
      </c>
    </row>
    <row r="48" spans="1:8" x14ac:dyDescent="0.2">
      <c r="A48" s="16"/>
      <c r="B48" s="54" t="s">
        <v>18</v>
      </c>
      <c r="C48" s="53">
        <v>3601</v>
      </c>
      <c r="D48" s="68">
        <v>2392083</v>
      </c>
      <c r="E48" s="76">
        <v>1127</v>
      </c>
      <c r="F48" s="71">
        <v>748567.03</v>
      </c>
      <c r="G48" s="12">
        <f t="shared" ref="G48:G49" si="46">C48+E48</f>
        <v>4728</v>
      </c>
      <c r="H48" s="13">
        <f t="shared" ref="H48:H49" si="47">D48+F48</f>
        <v>3140650.03</v>
      </c>
    </row>
    <row r="49" spans="1:8" x14ac:dyDescent="0.2">
      <c r="A49" s="16"/>
      <c r="B49" s="54" t="s">
        <v>2</v>
      </c>
      <c r="C49" s="53">
        <v>3601</v>
      </c>
      <c r="D49" s="68">
        <v>2392083</v>
      </c>
      <c r="E49" s="75">
        <v>0</v>
      </c>
      <c r="F49" s="70">
        <v>0</v>
      </c>
      <c r="G49" s="12">
        <f t="shared" si="46"/>
        <v>3601</v>
      </c>
      <c r="H49" s="13">
        <f t="shared" si="47"/>
        <v>2392083</v>
      </c>
    </row>
    <row r="50" spans="1:8" x14ac:dyDescent="0.2">
      <c r="A50" s="58"/>
      <c r="B50" s="59" t="s">
        <v>1</v>
      </c>
      <c r="C50" s="60">
        <v>3602</v>
      </c>
      <c r="D50" s="69">
        <v>2392084</v>
      </c>
      <c r="E50" s="75">
        <v>0</v>
      </c>
      <c r="F50" s="70">
        <v>0</v>
      </c>
      <c r="G50" s="12">
        <f>C50+E50</f>
        <v>3602</v>
      </c>
      <c r="H50" s="13">
        <f>D50+F50</f>
        <v>2392084</v>
      </c>
    </row>
    <row r="51" spans="1:8" x14ac:dyDescent="0.2">
      <c r="A51" s="146" t="s">
        <v>139</v>
      </c>
      <c r="B51" s="279" t="s">
        <v>131</v>
      </c>
      <c r="C51" s="280"/>
      <c r="D51" s="280"/>
      <c r="E51" s="280"/>
      <c r="F51" s="280"/>
      <c r="G51" s="280"/>
      <c r="H51" s="281"/>
    </row>
    <row r="52" spans="1:8" x14ac:dyDescent="0.2">
      <c r="A52" s="45"/>
      <c r="B52" s="52" t="s">
        <v>3</v>
      </c>
      <c r="C52" s="51">
        <f>SUM(C53:C56)</f>
        <v>23288</v>
      </c>
      <c r="D52" s="66">
        <f t="shared" ref="D52" si="48">SUM(D53:D56)</f>
        <v>22756109</v>
      </c>
      <c r="E52" s="74">
        <f t="shared" ref="E52" si="49">SUM(E53:E56)</f>
        <v>2225</v>
      </c>
      <c r="F52" s="66">
        <f t="shared" ref="F52" si="50">SUM(F53:F56)</f>
        <v>2173842.7000000002</v>
      </c>
      <c r="G52" s="51">
        <f t="shared" ref="G52" si="51">SUM(G53:G56)</f>
        <v>25513</v>
      </c>
      <c r="H52" s="66">
        <f t="shared" ref="H52" si="52">SUM(H53:H56)</f>
        <v>24929951.699999999</v>
      </c>
    </row>
    <row r="53" spans="1:8" x14ac:dyDescent="0.2">
      <c r="A53" s="62"/>
      <c r="B53" s="63" t="s">
        <v>19</v>
      </c>
      <c r="C53" s="64">
        <v>6206</v>
      </c>
      <c r="D53" s="67">
        <v>6052290</v>
      </c>
      <c r="E53" s="75">
        <v>0</v>
      </c>
      <c r="F53" s="70">
        <v>0</v>
      </c>
      <c r="G53" s="12">
        <f>C53+E53</f>
        <v>6206</v>
      </c>
      <c r="H53" s="13">
        <f>D53+F53</f>
        <v>6052290</v>
      </c>
    </row>
    <row r="54" spans="1:8" x14ac:dyDescent="0.2">
      <c r="A54" s="16"/>
      <c r="B54" s="54" t="s">
        <v>18</v>
      </c>
      <c r="C54" s="53">
        <v>5695</v>
      </c>
      <c r="D54" s="68">
        <v>5567939</v>
      </c>
      <c r="E54" s="76">
        <v>2225</v>
      </c>
      <c r="F54" s="71">
        <v>2173842.7000000002</v>
      </c>
      <c r="G54" s="12">
        <f t="shared" ref="G54:G55" si="53">C54+E54</f>
        <v>7920</v>
      </c>
      <c r="H54" s="13">
        <f t="shared" ref="H54:H55" si="54">D54+F54</f>
        <v>7741781.7000000002</v>
      </c>
    </row>
    <row r="55" spans="1:8" x14ac:dyDescent="0.2">
      <c r="A55" s="16"/>
      <c r="B55" s="54" t="s">
        <v>2</v>
      </c>
      <c r="C55" s="53">
        <v>5695</v>
      </c>
      <c r="D55" s="68">
        <v>5567939</v>
      </c>
      <c r="E55" s="75">
        <v>0</v>
      </c>
      <c r="F55" s="70">
        <v>0</v>
      </c>
      <c r="G55" s="12">
        <f t="shared" si="53"/>
        <v>5695</v>
      </c>
      <c r="H55" s="13">
        <f t="shared" si="54"/>
        <v>5567939</v>
      </c>
    </row>
    <row r="56" spans="1:8" x14ac:dyDescent="0.2">
      <c r="A56" s="58"/>
      <c r="B56" s="59" t="s">
        <v>1</v>
      </c>
      <c r="C56" s="60">
        <v>5692</v>
      </c>
      <c r="D56" s="69">
        <v>5567941</v>
      </c>
      <c r="E56" s="75">
        <v>0</v>
      </c>
      <c r="F56" s="70">
        <v>0</v>
      </c>
      <c r="G56" s="12">
        <f>C56+E56</f>
        <v>5692</v>
      </c>
      <c r="H56" s="13">
        <f>D56+F56</f>
        <v>5567941</v>
      </c>
    </row>
    <row r="57" spans="1:8" x14ac:dyDescent="0.2">
      <c r="A57" s="146" t="s">
        <v>140</v>
      </c>
      <c r="B57" s="279" t="s">
        <v>87</v>
      </c>
      <c r="C57" s="280"/>
      <c r="D57" s="280"/>
      <c r="E57" s="280"/>
      <c r="F57" s="280"/>
      <c r="G57" s="280"/>
      <c r="H57" s="281"/>
    </row>
    <row r="58" spans="1:8" x14ac:dyDescent="0.2">
      <c r="A58" s="45"/>
      <c r="B58" s="52" t="s">
        <v>3</v>
      </c>
      <c r="C58" s="51">
        <f>SUM(C59:C62)</f>
        <v>43164</v>
      </c>
      <c r="D58" s="66">
        <f t="shared" ref="D58" si="55">SUM(D59:D62)</f>
        <v>32024540.920000002</v>
      </c>
      <c r="E58" s="74">
        <f t="shared" ref="E58" si="56">SUM(E59:E62)</f>
        <v>-787</v>
      </c>
      <c r="F58" s="66">
        <f t="shared" ref="F58" si="57">SUM(F59:F62)</f>
        <v>-584000</v>
      </c>
      <c r="G58" s="51">
        <f t="shared" ref="G58" si="58">SUM(G59:G62)</f>
        <v>42377</v>
      </c>
      <c r="H58" s="66">
        <f t="shared" ref="H58" si="59">SUM(H59:H62)</f>
        <v>31440540.920000002</v>
      </c>
    </row>
    <row r="59" spans="1:8" x14ac:dyDescent="0.2">
      <c r="A59" s="62"/>
      <c r="B59" s="63" t="s">
        <v>19</v>
      </c>
      <c r="C59" s="64">
        <v>8899</v>
      </c>
      <c r="D59" s="67">
        <v>6283883.9199999999</v>
      </c>
      <c r="E59" s="75">
        <v>0</v>
      </c>
      <c r="F59" s="70">
        <v>0</v>
      </c>
      <c r="G59" s="12">
        <f>C59+E59</f>
        <v>8899</v>
      </c>
      <c r="H59" s="13">
        <f>D59+F59</f>
        <v>6283883.9199999999</v>
      </c>
    </row>
    <row r="60" spans="1:8" x14ac:dyDescent="0.2">
      <c r="A60" s="16"/>
      <c r="B60" s="54" t="s">
        <v>18</v>
      </c>
      <c r="C60" s="53">
        <v>11422</v>
      </c>
      <c r="D60" s="68">
        <v>8580220</v>
      </c>
      <c r="E60" s="76">
        <v>-787</v>
      </c>
      <c r="F60" s="71">
        <v>-584000</v>
      </c>
      <c r="G60" s="12">
        <f t="shared" ref="G60:G61" si="60">C60+E60</f>
        <v>10635</v>
      </c>
      <c r="H60" s="13">
        <f t="shared" ref="H60:H61" si="61">D60+F60</f>
        <v>7996220</v>
      </c>
    </row>
    <row r="61" spans="1:8" x14ac:dyDescent="0.2">
      <c r="A61" s="16"/>
      <c r="B61" s="54" t="s">
        <v>2</v>
      </c>
      <c r="C61" s="53">
        <v>11422</v>
      </c>
      <c r="D61" s="68">
        <v>8580220</v>
      </c>
      <c r="E61" s="75">
        <v>0</v>
      </c>
      <c r="F61" s="70">
        <v>0</v>
      </c>
      <c r="G61" s="12">
        <f t="shared" si="60"/>
        <v>11422</v>
      </c>
      <c r="H61" s="13">
        <f t="shared" si="61"/>
        <v>8580220</v>
      </c>
    </row>
    <row r="62" spans="1:8" x14ac:dyDescent="0.2">
      <c r="A62" s="58"/>
      <c r="B62" s="59" t="s">
        <v>1</v>
      </c>
      <c r="C62" s="60">
        <v>11421</v>
      </c>
      <c r="D62" s="69">
        <v>8580217</v>
      </c>
      <c r="E62" s="75">
        <v>0</v>
      </c>
      <c r="F62" s="70">
        <v>0</v>
      </c>
      <c r="G62" s="12">
        <f>C62+E62</f>
        <v>11421</v>
      </c>
      <c r="H62" s="13">
        <f>D62+F62</f>
        <v>8580217</v>
      </c>
    </row>
    <row r="63" spans="1:8" x14ac:dyDescent="0.2">
      <c r="A63" s="146" t="s">
        <v>141</v>
      </c>
      <c r="B63" s="279" t="s">
        <v>57</v>
      </c>
      <c r="C63" s="280"/>
      <c r="D63" s="280"/>
      <c r="E63" s="280"/>
      <c r="F63" s="280"/>
      <c r="G63" s="280"/>
      <c r="H63" s="281"/>
    </row>
    <row r="64" spans="1:8" x14ac:dyDescent="0.2">
      <c r="A64" s="45"/>
      <c r="B64" s="52" t="s">
        <v>3</v>
      </c>
      <c r="C64" s="51">
        <f>SUM(C65:C67)</f>
        <v>14017</v>
      </c>
      <c r="D64" s="66">
        <f t="shared" ref="D64" si="62">SUM(D65:D67)</f>
        <v>8512474.8499999996</v>
      </c>
      <c r="E64" s="74">
        <f t="shared" ref="E64" si="63">SUM(E65:E67)</f>
        <v>1573</v>
      </c>
      <c r="F64" s="66">
        <f t="shared" ref="F64" si="64">SUM(F65:F67)</f>
        <v>955081.78</v>
      </c>
      <c r="G64" s="51">
        <f t="shared" ref="G64" si="65">SUM(G65:G67)</f>
        <v>15590</v>
      </c>
      <c r="H64" s="66">
        <f t="shared" ref="H64" si="66">SUM(H65:H67)</f>
        <v>9467556.6300000008</v>
      </c>
    </row>
    <row r="65" spans="1:8" x14ac:dyDescent="0.2">
      <c r="A65" s="62"/>
      <c r="B65" s="63" t="s">
        <v>18</v>
      </c>
      <c r="C65" s="64">
        <v>2675</v>
      </c>
      <c r="D65" s="67">
        <v>1985141.17</v>
      </c>
      <c r="E65" s="75">
        <v>1573</v>
      </c>
      <c r="F65" s="70">
        <v>955081.78</v>
      </c>
      <c r="G65" s="12">
        <f>C65+E65</f>
        <v>4248</v>
      </c>
      <c r="H65" s="13">
        <f>D65+F65</f>
        <v>2940222.95</v>
      </c>
    </row>
    <row r="66" spans="1:8" x14ac:dyDescent="0.2">
      <c r="A66" s="16"/>
      <c r="B66" s="54" t="s">
        <v>2</v>
      </c>
      <c r="C66" s="53">
        <v>5671</v>
      </c>
      <c r="D66" s="68">
        <v>3263666.84</v>
      </c>
      <c r="E66" s="75">
        <v>0</v>
      </c>
      <c r="F66" s="70">
        <v>0</v>
      </c>
      <c r="G66" s="12">
        <f t="shared" ref="G66:G67" si="67">C66+E66</f>
        <v>5671</v>
      </c>
      <c r="H66" s="13">
        <f t="shared" ref="H66:H67" si="68">D66+F66</f>
        <v>3263666.84</v>
      </c>
    </row>
    <row r="67" spans="1:8" x14ac:dyDescent="0.2">
      <c r="A67" s="58"/>
      <c r="B67" s="59" t="s">
        <v>1</v>
      </c>
      <c r="C67" s="60">
        <v>5671</v>
      </c>
      <c r="D67" s="69">
        <v>3263666.84</v>
      </c>
      <c r="E67" s="75">
        <v>0</v>
      </c>
      <c r="F67" s="70">
        <v>0</v>
      </c>
      <c r="G67" s="12">
        <f t="shared" si="67"/>
        <v>5671</v>
      </c>
      <c r="H67" s="13">
        <f t="shared" si="68"/>
        <v>3263666.84</v>
      </c>
    </row>
    <row r="68" spans="1:8" x14ac:dyDescent="0.2">
      <c r="A68" s="146" t="s">
        <v>142</v>
      </c>
      <c r="B68" s="279" t="s">
        <v>61</v>
      </c>
      <c r="C68" s="280"/>
      <c r="D68" s="280"/>
      <c r="E68" s="280"/>
      <c r="F68" s="280"/>
      <c r="G68" s="280"/>
      <c r="H68" s="281"/>
    </row>
    <row r="69" spans="1:8" x14ac:dyDescent="0.2">
      <c r="A69" s="45"/>
      <c r="B69" s="52" t="s">
        <v>3</v>
      </c>
      <c r="C69" s="51">
        <f>SUM(C70:C73)</f>
        <v>7130</v>
      </c>
      <c r="D69" s="66">
        <f t="shared" ref="D69" si="69">SUM(D70:D73)</f>
        <v>4317911</v>
      </c>
      <c r="E69" s="74">
        <f t="shared" ref="E69" si="70">SUM(E70:E73)</f>
        <v>219</v>
      </c>
      <c r="F69" s="66">
        <f t="shared" ref="F69" si="71">SUM(F70:F73)</f>
        <v>132685.1</v>
      </c>
      <c r="G69" s="51">
        <f t="shared" ref="G69" si="72">SUM(G70:G73)</f>
        <v>7349</v>
      </c>
      <c r="H69" s="66">
        <f t="shared" ref="H69" si="73">SUM(H70:H73)</f>
        <v>4450596.0999999996</v>
      </c>
    </row>
    <row r="70" spans="1:8" x14ac:dyDescent="0.2">
      <c r="A70" s="62"/>
      <c r="B70" s="63" t="s">
        <v>19</v>
      </c>
      <c r="C70" s="64">
        <v>2398</v>
      </c>
      <c r="D70" s="67">
        <v>1350741</v>
      </c>
      <c r="E70" s="75">
        <v>0</v>
      </c>
      <c r="F70" s="70">
        <v>0</v>
      </c>
      <c r="G70" s="12">
        <f>C70+E70</f>
        <v>2398</v>
      </c>
      <c r="H70" s="13">
        <f>D70+F70</f>
        <v>1350741</v>
      </c>
    </row>
    <row r="71" spans="1:8" x14ac:dyDescent="0.2">
      <c r="A71" s="16"/>
      <c r="B71" s="54" t="s">
        <v>18</v>
      </c>
      <c r="C71" s="53">
        <v>1784</v>
      </c>
      <c r="D71" s="68">
        <v>1079479</v>
      </c>
      <c r="E71" s="76">
        <v>219</v>
      </c>
      <c r="F71" s="71">
        <v>132685.1</v>
      </c>
      <c r="G71" s="12">
        <f t="shared" ref="G71:G72" si="74">C71+E71</f>
        <v>2003</v>
      </c>
      <c r="H71" s="13">
        <f t="shared" ref="H71:H72" si="75">D71+F71</f>
        <v>1212164.1000000001</v>
      </c>
    </row>
    <row r="72" spans="1:8" x14ac:dyDescent="0.2">
      <c r="A72" s="16"/>
      <c r="B72" s="54" t="s">
        <v>2</v>
      </c>
      <c r="C72" s="53">
        <v>1477</v>
      </c>
      <c r="D72" s="68">
        <v>943848</v>
      </c>
      <c r="E72" s="75">
        <v>0</v>
      </c>
      <c r="F72" s="70">
        <v>0</v>
      </c>
      <c r="G72" s="12">
        <f t="shared" si="74"/>
        <v>1477</v>
      </c>
      <c r="H72" s="13">
        <f t="shared" si="75"/>
        <v>943848</v>
      </c>
    </row>
    <row r="73" spans="1:8" x14ac:dyDescent="0.2">
      <c r="A73" s="58"/>
      <c r="B73" s="59" t="s">
        <v>1</v>
      </c>
      <c r="C73" s="60">
        <v>1471</v>
      </c>
      <c r="D73" s="69">
        <v>943843</v>
      </c>
      <c r="E73" s="75">
        <v>0</v>
      </c>
      <c r="F73" s="70">
        <v>0</v>
      </c>
      <c r="G73" s="12">
        <f>C73+E73</f>
        <v>1471</v>
      </c>
      <c r="H73" s="13">
        <f>D73+F73</f>
        <v>943843</v>
      </c>
    </row>
    <row r="74" spans="1:8" x14ac:dyDescent="0.2">
      <c r="A74" s="146" t="s">
        <v>143</v>
      </c>
      <c r="B74" s="279" t="s">
        <v>63</v>
      </c>
      <c r="C74" s="280"/>
      <c r="D74" s="280"/>
      <c r="E74" s="280"/>
      <c r="F74" s="280"/>
      <c r="G74" s="280"/>
      <c r="H74" s="281"/>
    </row>
    <row r="75" spans="1:8" x14ac:dyDescent="0.2">
      <c r="A75" s="45"/>
      <c r="B75" s="52" t="s">
        <v>3</v>
      </c>
      <c r="C75" s="51">
        <f>SUM(C76:C79)</f>
        <v>9419</v>
      </c>
      <c r="D75" s="66">
        <f t="shared" ref="D75" si="76">SUM(D76:D79)</f>
        <v>6966667</v>
      </c>
      <c r="E75" s="74">
        <f t="shared" ref="E75" si="77">SUM(E76:E79)</f>
        <v>637</v>
      </c>
      <c r="F75" s="66">
        <f t="shared" ref="F75" si="78">SUM(F76:F79)</f>
        <v>471159.22</v>
      </c>
      <c r="G75" s="51">
        <f t="shared" ref="G75" si="79">SUM(G76:G79)</f>
        <v>10056</v>
      </c>
      <c r="H75" s="66">
        <f t="shared" ref="H75" si="80">SUM(H76:H79)</f>
        <v>7437826.2199999997</v>
      </c>
    </row>
    <row r="76" spans="1:8" x14ac:dyDescent="0.2">
      <c r="A76" s="62"/>
      <c r="B76" s="63" t="s">
        <v>19</v>
      </c>
      <c r="C76" s="64">
        <v>2356</v>
      </c>
      <c r="D76" s="67">
        <v>1741668</v>
      </c>
      <c r="E76" s="75">
        <v>0</v>
      </c>
      <c r="F76" s="70">
        <v>0</v>
      </c>
      <c r="G76" s="12">
        <f>C76+E76</f>
        <v>2356</v>
      </c>
      <c r="H76" s="13">
        <f>D76+F76</f>
        <v>1741668</v>
      </c>
    </row>
    <row r="77" spans="1:8" x14ac:dyDescent="0.2">
      <c r="A77" s="16"/>
      <c r="B77" s="54" t="s">
        <v>18</v>
      </c>
      <c r="C77" s="53">
        <v>2356</v>
      </c>
      <c r="D77" s="68">
        <v>1741668</v>
      </c>
      <c r="E77" s="76">
        <v>637</v>
      </c>
      <c r="F77" s="71">
        <v>471159.22</v>
      </c>
      <c r="G77" s="12">
        <f t="shared" ref="G77:G78" si="81">C77+E77</f>
        <v>2993</v>
      </c>
      <c r="H77" s="13">
        <f t="shared" ref="H77:H78" si="82">D77+F77</f>
        <v>2212827.2200000002</v>
      </c>
    </row>
    <row r="78" spans="1:8" x14ac:dyDescent="0.2">
      <c r="A78" s="16"/>
      <c r="B78" s="54" t="s">
        <v>2</v>
      </c>
      <c r="C78" s="53">
        <v>2356</v>
      </c>
      <c r="D78" s="68">
        <v>1741668</v>
      </c>
      <c r="E78" s="75">
        <v>0</v>
      </c>
      <c r="F78" s="70">
        <v>0</v>
      </c>
      <c r="G78" s="12">
        <f t="shared" si="81"/>
        <v>2356</v>
      </c>
      <c r="H78" s="13">
        <f t="shared" si="82"/>
        <v>1741668</v>
      </c>
    </row>
    <row r="79" spans="1:8" x14ac:dyDescent="0.2">
      <c r="A79" s="58"/>
      <c r="B79" s="59" t="s">
        <v>1</v>
      </c>
      <c r="C79" s="60">
        <v>2351</v>
      </c>
      <c r="D79" s="69">
        <v>1741663</v>
      </c>
      <c r="E79" s="75">
        <v>0</v>
      </c>
      <c r="F79" s="70">
        <v>0</v>
      </c>
      <c r="G79" s="12">
        <f>C79+E79</f>
        <v>2351</v>
      </c>
      <c r="H79" s="13">
        <f>D79+F79</f>
        <v>1741663</v>
      </c>
    </row>
    <row r="80" spans="1:8" x14ac:dyDescent="0.2">
      <c r="A80" s="146" t="s">
        <v>144</v>
      </c>
      <c r="B80" s="279" t="s">
        <v>54</v>
      </c>
      <c r="C80" s="280"/>
      <c r="D80" s="280"/>
      <c r="E80" s="280"/>
      <c r="F80" s="280"/>
      <c r="G80" s="280"/>
      <c r="H80" s="281"/>
    </row>
    <row r="81" spans="1:8" x14ac:dyDescent="0.2">
      <c r="A81" s="45"/>
      <c r="B81" s="52" t="s">
        <v>3</v>
      </c>
      <c r="C81" s="51">
        <f>SUM(C82:C85)</f>
        <v>50074</v>
      </c>
      <c r="D81" s="66">
        <f t="shared" ref="D81" si="83">SUM(D82:D85)</f>
        <v>37318013.210000001</v>
      </c>
      <c r="E81" s="74">
        <f t="shared" ref="E81" si="84">SUM(E82:E85)</f>
        <v>-2238</v>
      </c>
      <c r="F81" s="66">
        <f t="shared" ref="F81" si="85">SUM(F82:F85)</f>
        <v>-1668000</v>
      </c>
      <c r="G81" s="51">
        <f t="shared" ref="G81" si="86">SUM(G82:G85)</f>
        <v>47836</v>
      </c>
      <c r="H81" s="66">
        <f t="shared" ref="H81" si="87">SUM(H82:H85)</f>
        <v>35650013.210000001</v>
      </c>
    </row>
    <row r="82" spans="1:8" x14ac:dyDescent="0.2">
      <c r="A82" s="62"/>
      <c r="B82" s="63" t="s">
        <v>19</v>
      </c>
      <c r="C82" s="64">
        <v>7120</v>
      </c>
      <c r="D82" s="67">
        <v>4546753.21</v>
      </c>
      <c r="E82" s="75">
        <v>0</v>
      </c>
      <c r="F82" s="70">
        <v>0</v>
      </c>
      <c r="G82" s="12">
        <f>C82+E82</f>
        <v>7120</v>
      </c>
      <c r="H82" s="13">
        <f>D82+F82</f>
        <v>4546753.21</v>
      </c>
    </row>
    <row r="83" spans="1:8" x14ac:dyDescent="0.2">
      <c r="A83" s="16"/>
      <c r="B83" s="54" t="s">
        <v>18</v>
      </c>
      <c r="C83" s="53">
        <v>14318</v>
      </c>
      <c r="D83" s="68">
        <v>10923756</v>
      </c>
      <c r="E83" s="76">
        <v>-2238</v>
      </c>
      <c r="F83" s="71">
        <v>-1668000</v>
      </c>
      <c r="G83" s="12">
        <f t="shared" ref="G83:G84" si="88">C83+E83</f>
        <v>12080</v>
      </c>
      <c r="H83" s="13">
        <f t="shared" ref="H83:H84" si="89">D83+F83</f>
        <v>9255756</v>
      </c>
    </row>
    <row r="84" spans="1:8" x14ac:dyDescent="0.2">
      <c r="A84" s="16"/>
      <c r="B84" s="54" t="s">
        <v>2</v>
      </c>
      <c r="C84" s="53">
        <v>14318</v>
      </c>
      <c r="D84" s="68">
        <v>10923756</v>
      </c>
      <c r="E84" s="75">
        <v>0</v>
      </c>
      <c r="F84" s="70">
        <v>0</v>
      </c>
      <c r="G84" s="12">
        <f t="shared" si="88"/>
        <v>14318</v>
      </c>
      <c r="H84" s="13">
        <f t="shared" si="89"/>
        <v>10923756</v>
      </c>
    </row>
    <row r="85" spans="1:8" x14ac:dyDescent="0.2">
      <c r="A85" s="58"/>
      <c r="B85" s="59" t="s">
        <v>1</v>
      </c>
      <c r="C85" s="60">
        <v>14318</v>
      </c>
      <c r="D85" s="69">
        <v>10923748</v>
      </c>
      <c r="E85" s="75">
        <v>0</v>
      </c>
      <c r="F85" s="70">
        <v>0</v>
      </c>
      <c r="G85" s="12">
        <f>C85+E85</f>
        <v>14318</v>
      </c>
      <c r="H85" s="13">
        <f>D85+F85</f>
        <v>10923748</v>
      </c>
    </row>
    <row r="86" spans="1:8" x14ac:dyDescent="0.2">
      <c r="A86" s="146" t="s">
        <v>145</v>
      </c>
      <c r="B86" s="279" t="s">
        <v>69</v>
      </c>
      <c r="C86" s="280"/>
      <c r="D86" s="280"/>
      <c r="E86" s="280"/>
      <c r="F86" s="280"/>
      <c r="G86" s="280"/>
      <c r="H86" s="281"/>
    </row>
    <row r="87" spans="1:8" x14ac:dyDescent="0.2">
      <c r="A87" s="45"/>
      <c r="B87" s="52" t="s">
        <v>3</v>
      </c>
      <c r="C87" s="51">
        <f>SUM(C88:C91)</f>
        <v>19755</v>
      </c>
      <c r="D87" s="66">
        <f t="shared" ref="D87" si="90">SUM(D88:D91)</f>
        <v>14675888.74</v>
      </c>
      <c r="E87" s="74">
        <f t="shared" ref="E87" si="91">SUM(E88:E91)</f>
        <v>-1008</v>
      </c>
      <c r="F87" s="66">
        <f t="shared" ref="F87" si="92">SUM(F88:F91)</f>
        <v>-749000</v>
      </c>
      <c r="G87" s="51">
        <f t="shared" ref="G87" si="93">SUM(G88:G91)</f>
        <v>18747</v>
      </c>
      <c r="H87" s="66">
        <f t="shared" ref="H87" si="94">SUM(H88:H91)</f>
        <v>13926888.74</v>
      </c>
    </row>
    <row r="88" spans="1:8" x14ac:dyDescent="0.2">
      <c r="A88" s="62"/>
      <c r="B88" s="63" t="s">
        <v>19</v>
      </c>
      <c r="C88" s="64">
        <v>2512</v>
      </c>
      <c r="D88" s="67">
        <v>1485604.74</v>
      </c>
      <c r="E88" s="75">
        <v>0</v>
      </c>
      <c r="F88" s="70">
        <v>0</v>
      </c>
      <c r="G88" s="12">
        <f>C88+E88</f>
        <v>2512</v>
      </c>
      <c r="H88" s="13">
        <f>D88+F88</f>
        <v>1485604.74</v>
      </c>
    </row>
    <row r="89" spans="1:8" x14ac:dyDescent="0.2">
      <c r="A89" s="16"/>
      <c r="B89" s="54" t="s">
        <v>18</v>
      </c>
      <c r="C89" s="53">
        <v>5749</v>
      </c>
      <c r="D89" s="68">
        <v>4396762</v>
      </c>
      <c r="E89" s="76">
        <v>-1008</v>
      </c>
      <c r="F89" s="71">
        <v>-749000</v>
      </c>
      <c r="G89" s="12">
        <f t="shared" ref="G89:G90" si="95">C89+E89</f>
        <v>4741</v>
      </c>
      <c r="H89" s="13">
        <f t="shared" ref="H89:H90" si="96">D89+F89</f>
        <v>3647762</v>
      </c>
    </row>
    <row r="90" spans="1:8" x14ac:dyDescent="0.2">
      <c r="A90" s="16"/>
      <c r="B90" s="54" t="s">
        <v>2</v>
      </c>
      <c r="C90" s="53">
        <v>5749</v>
      </c>
      <c r="D90" s="68">
        <v>4396762</v>
      </c>
      <c r="E90" s="75">
        <v>0</v>
      </c>
      <c r="F90" s="70">
        <v>0</v>
      </c>
      <c r="G90" s="12">
        <f t="shared" si="95"/>
        <v>5749</v>
      </c>
      <c r="H90" s="13">
        <f t="shared" si="96"/>
        <v>4396762</v>
      </c>
    </row>
    <row r="91" spans="1:8" x14ac:dyDescent="0.2">
      <c r="A91" s="58"/>
      <c r="B91" s="59" t="s">
        <v>1</v>
      </c>
      <c r="C91" s="60">
        <v>5745</v>
      </c>
      <c r="D91" s="69">
        <v>4396760</v>
      </c>
      <c r="E91" s="75">
        <v>0</v>
      </c>
      <c r="F91" s="70">
        <v>0</v>
      </c>
      <c r="G91" s="12">
        <f>C91+E91</f>
        <v>5745</v>
      </c>
      <c r="H91" s="13">
        <f>D91+F91</f>
        <v>4396760</v>
      </c>
    </row>
    <row r="92" spans="1:8" x14ac:dyDescent="0.2">
      <c r="A92" s="146" t="s">
        <v>146</v>
      </c>
      <c r="B92" s="279" t="s">
        <v>77</v>
      </c>
      <c r="C92" s="280"/>
      <c r="D92" s="280"/>
      <c r="E92" s="280"/>
      <c r="F92" s="280"/>
      <c r="G92" s="280"/>
      <c r="H92" s="281"/>
    </row>
    <row r="93" spans="1:8" x14ac:dyDescent="0.2">
      <c r="A93" s="45"/>
      <c r="B93" s="52" t="s">
        <v>3</v>
      </c>
      <c r="C93" s="51">
        <f>SUM(C94:C97)</f>
        <v>19875</v>
      </c>
      <c r="D93" s="66">
        <f t="shared" ref="D93" si="97">SUM(D94:D97)</f>
        <v>11808094</v>
      </c>
      <c r="E93" s="74">
        <f t="shared" ref="E93" si="98">SUM(E94:E97)</f>
        <v>69</v>
      </c>
      <c r="F93" s="66">
        <f t="shared" ref="F93" si="99">SUM(F94:F97)</f>
        <v>41140.1</v>
      </c>
      <c r="G93" s="51">
        <f t="shared" ref="G93" si="100">SUM(G94:G97)</f>
        <v>19944</v>
      </c>
      <c r="H93" s="66">
        <f t="shared" ref="H93" si="101">SUM(H94:H97)</f>
        <v>11849234.1</v>
      </c>
    </row>
    <row r="94" spans="1:8" x14ac:dyDescent="0.2">
      <c r="A94" s="62"/>
      <c r="B94" s="63" t="s">
        <v>19</v>
      </c>
      <c r="C94" s="64">
        <v>4969</v>
      </c>
      <c r="D94" s="67">
        <v>2952023</v>
      </c>
      <c r="E94" s="75">
        <v>0</v>
      </c>
      <c r="F94" s="70">
        <v>0</v>
      </c>
      <c r="G94" s="12">
        <f>C94+E94</f>
        <v>4969</v>
      </c>
      <c r="H94" s="13">
        <f>D94+F94</f>
        <v>2952023</v>
      </c>
    </row>
    <row r="95" spans="1:8" x14ac:dyDescent="0.2">
      <c r="A95" s="16"/>
      <c r="B95" s="54" t="s">
        <v>18</v>
      </c>
      <c r="C95" s="53">
        <v>4969</v>
      </c>
      <c r="D95" s="68">
        <v>2952023</v>
      </c>
      <c r="E95" s="76">
        <v>69</v>
      </c>
      <c r="F95" s="71">
        <v>41140.1</v>
      </c>
      <c r="G95" s="12">
        <f t="shared" ref="G95:G96" si="102">C95+E95</f>
        <v>5038</v>
      </c>
      <c r="H95" s="13">
        <f t="shared" ref="H95:H96" si="103">D95+F95</f>
        <v>2993163.1</v>
      </c>
    </row>
    <row r="96" spans="1:8" x14ac:dyDescent="0.2">
      <c r="A96" s="16"/>
      <c r="B96" s="54" t="s">
        <v>2</v>
      </c>
      <c r="C96" s="53">
        <v>4969</v>
      </c>
      <c r="D96" s="68">
        <v>2952023</v>
      </c>
      <c r="E96" s="75">
        <v>0</v>
      </c>
      <c r="F96" s="70">
        <v>0</v>
      </c>
      <c r="G96" s="12">
        <f t="shared" si="102"/>
        <v>4969</v>
      </c>
      <c r="H96" s="13">
        <f t="shared" si="103"/>
        <v>2952023</v>
      </c>
    </row>
    <row r="97" spans="1:8" x14ac:dyDescent="0.2">
      <c r="A97" s="58"/>
      <c r="B97" s="59" t="s">
        <v>1</v>
      </c>
      <c r="C97" s="60">
        <v>4968</v>
      </c>
      <c r="D97" s="69">
        <v>2952025</v>
      </c>
      <c r="E97" s="75">
        <v>0</v>
      </c>
      <c r="F97" s="70">
        <v>0</v>
      </c>
      <c r="G97" s="12">
        <f>C97+E97</f>
        <v>4968</v>
      </c>
      <c r="H97" s="13">
        <f>D97+F97</f>
        <v>2952025</v>
      </c>
    </row>
    <row r="98" spans="1:8" x14ac:dyDescent="0.2">
      <c r="A98" s="146" t="s">
        <v>147</v>
      </c>
      <c r="B98" s="279" t="s">
        <v>44</v>
      </c>
      <c r="C98" s="280"/>
      <c r="D98" s="280"/>
      <c r="E98" s="280"/>
      <c r="F98" s="280"/>
      <c r="G98" s="280"/>
      <c r="H98" s="281"/>
    </row>
    <row r="99" spans="1:8" x14ac:dyDescent="0.2">
      <c r="A99" s="45"/>
      <c r="B99" s="52" t="s">
        <v>3</v>
      </c>
      <c r="C99" s="51">
        <f>SUM(C100:C102)</f>
        <v>52226</v>
      </c>
      <c r="D99" s="66">
        <f t="shared" ref="D99" si="104">SUM(D100:D102)</f>
        <v>41843189.25</v>
      </c>
      <c r="E99" s="74">
        <f t="shared" ref="E99" si="105">SUM(E100:E102)</f>
        <v>-2602</v>
      </c>
      <c r="F99" s="66">
        <f t="shared" ref="F99" si="106">SUM(F100:F102)</f>
        <v>-2085000</v>
      </c>
      <c r="G99" s="51">
        <f t="shared" ref="G99" si="107">SUM(G100:G102)</f>
        <v>49624</v>
      </c>
      <c r="H99" s="66">
        <f t="shared" ref="H99" si="108">SUM(H100:H102)</f>
        <v>39758189.25</v>
      </c>
    </row>
    <row r="100" spans="1:8" x14ac:dyDescent="0.2">
      <c r="A100" s="62"/>
      <c r="B100" s="63" t="s">
        <v>18</v>
      </c>
      <c r="C100" s="64">
        <v>15776</v>
      </c>
      <c r="D100" s="67">
        <v>13695777.57</v>
      </c>
      <c r="E100" s="75">
        <v>-2602</v>
      </c>
      <c r="F100" s="70">
        <v>-2085000</v>
      </c>
      <c r="G100" s="12">
        <f>C100+E100</f>
        <v>13174</v>
      </c>
      <c r="H100" s="13">
        <f>D100+F100</f>
        <v>11610777.57</v>
      </c>
    </row>
    <row r="101" spans="1:8" x14ac:dyDescent="0.2">
      <c r="A101" s="16"/>
      <c r="B101" s="54" t="s">
        <v>2</v>
      </c>
      <c r="C101" s="53">
        <v>18225</v>
      </c>
      <c r="D101" s="68">
        <v>14073705.35</v>
      </c>
      <c r="E101" s="75">
        <v>0</v>
      </c>
      <c r="F101" s="70">
        <v>0</v>
      </c>
      <c r="G101" s="12">
        <f t="shared" ref="G101:G102" si="109">C101+E101</f>
        <v>18225</v>
      </c>
      <c r="H101" s="13">
        <f t="shared" ref="H101:H102" si="110">D101+F101</f>
        <v>14073705.35</v>
      </c>
    </row>
    <row r="102" spans="1:8" x14ac:dyDescent="0.2">
      <c r="A102" s="58"/>
      <c r="B102" s="59" t="s">
        <v>1</v>
      </c>
      <c r="C102" s="60">
        <v>18225</v>
      </c>
      <c r="D102" s="69">
        <v>14073706.33</v>
      </c>
      <c r="E102" s="75">
        <v>0</v>
      </c>
      <c r="F102" s="70">
        <v>0</v>
      </c>
      <c r="G102" s="12">
        <f t="shared" si="109"/>
        <v>18225</v>
      </c>
      <c r="H102" s="13">
        <f t="shared" si="110"/>
        <v>14073706.33</v>
      </c>
    </row>
    <row r="103" spans="1:8" x14ac:dyDescent="0.2">
      <c r="A103" s="146" t="s">
        <v>150</v>
      </c>
      <c r="B103" s="279" t="s">
        <v>71</v>
      </c>
      <c r="C103" s="280"/>
      <c r="D103" s="280"/>
      <c r="E103" s="280"/>
      <c r="F103" s="280"/>
      <c r="G103" s="280"/>
      <c r="H103" s="281"/>
    </row>
    <row r="104" spans="1:8" x14ac:dyDescent="0.2">
      <c r="A104" s="45"/>
      <c r="B104" s="52" t="s">
        <v>3</v>
      </c>
      <c r="C104" s="51">
        <f>SUM(C105:C108)</f>
        <v>6737</v>
      </c>
      <c r="D104" s="66">
        <f t="shared" ref="D104" si="111">SUM(D105:D108)</f>
        <v>3736808</v>
      </c>
      <c r="E104" s="74">
        <f t="shared" ref="E104" si="112">SUM(E105:E108)</f>
        <v>196</v>
      </c>
      <c r="F104" s="66">
        <f t="shared" ref="F104" si="113">SUM(F105:F108)</f>
        <v>108485.32</v>
      </c>
      <c r="G104" s="51">
        <f t="shared" ref="G104" si="114">SUM(G105:G108)</f>
        <v>6933</v>
      </c>
      <c r="H104" s="66">
        <f t="shared" ref="H104" si="115">SUM(H105:H108)</f>
        <v>3845293.32</v>
      </c>
    </row>
    <row r="105" spans="1:8" x14ac:dyDescent="0.2">
      <c r="A105" s="62"/>
      <c r="B105" s="63" t="s">
        <v>19</v>
      </c>
      <c r="C105" s="64">
        <v>1684</v>
      </c>
      <c r="D105" s="67">
        <v>934203</v>
      </c>
      <c r="E105" s="75">
        <v>0</v>
      </c>
      <c r="F105" s="70">
        <v>0</v>
      </c>
      <c r="G105" s="12">
        <f>C105+E105</f>
        <v>1684</v>
      </c>
      <c r="H105" s="13">
        <f>D105+F105</f>
        <v>934203</v>
      </c>
    </row>
    <row r="106" spans="1:8" x14ac:dyDescent="0.2">
      <c r="A106" s="16"/>
      <c r="B106" s="54" t="s">
        <v>18</v>
      </c>
      <c r="C106" s="53">
        <v>1684</v>
      </c>
      <c r="D106" s="68">
        <v>934203</v>
      </c>
      <c r="E106" s="76">
        <v>196</v>
      </c>
      <c r="F106" s="71">
        <v>108485.32</v>
      </c>
      <c r="G106" s="12">
        <f t="shared" ref="G106:G107" si="116">C106+E106</f>
        <v>1880</v>
      </c>
      <c r="H106" s="13">
        <f t="shared" ref="H106:H107" si="117">D106+F106</f>
        <v>1042688.32</v>
      </c>
    </row>
    <row r="107" spans="1:8" x14ac:dyDescent="0.2">
      <c r="A107" s="16"/>
      <c r="B107" s="54" t="s">
        <v>2</v>
      </c>
      <c r="C107" s="53">
        <v>1684</v>
      </c>
      <c r="D107" s="68">
        <v>934203</v>
      </c>
      <c r="E107" s="75">
        <v>0</v>
      </c>
      <c r="F107" s="70">
        <v>0</v>
      </c>
      <c r="G107" s="12">
        <f t="shared" si="116"/>
        <v>1684</v>
      </c>
      <c r="H107" s="13">
        <f t="shared" si="117"/>
        <v>934203</v>
      </c>
    </row>
    <row r="108" spans="1:8" x14ac:dyDescent="0.2">
      <c r="A108" s="58"/>
      <c r="B108" s="59" t="s">
        <v>1</v>
      </c>
      <c r="C108" s="60">
        <v>1685</v>
      </c>
      <c r="D108" s="69">
        <v>934199</v>
      </c>
      <c r="E108" s="75">
        <v>0</v>
      </c>
      <c r="F108" s="70">
        <v>0</v>
      </c>
      <c r="G108" s="12">
        <f>C108+E108</f>
        <v>1685</v>
      </c>
      <c r="H108" s="13">
        <f>D108+F108</f>
        <v>934199</v>
      </c>
    </row>
    <row r="109" spans="1:8" x14ac:dyDescent="0.2">
      <c r="A109" s="146" t="s">
        <v>149</v>
      </c>
      <c r="B109" s="279" t="s">
        <v>73</v>
      </c>
      <c r="C109" s="280"/>
      <c r="D109" s="280"/>
      <c r="E109" s="280"/>
      <c r="F109" s="280"/>
      <c r="G109" s="280"/>
      <c r="H109" s="281"/>
    </row>
    <row r="110" spans="1:8" x14ac:dyDescent="0.2">
      <c r="A110" s="45"/>
      <c r="B110" s="52" t="s">
        <v>3</v>
      </c>
      <c r="C110" s="51">
        <f>SUM(C111:C114)</f>
        <v>11649</v>
      </c>
      <c r="D110" s="66">
        <f t="shared" ref="D110" si="118">SUM(D111:D114)</f>
        <v>7589155.5700000003</v>
      </c>
      <c r="E110" s="74">
        <f t="shared" ref="E110" si="119">SUM(E111:E114)</f>
        <v>371</v>
      </c>
      <c r="F110" s="66">
        <f t="shared" ref="F110" si="120">SUM(F111:F114)</f>
        <v>241788.15</v>
      </c>
      <c r="G110" s="51">
        <f t="shared" ref="G110" si="121">SUM(G111:G114)</f>
        <v>12020</v>
      </c>
      <c r="H110" s="66">
        <f t="shared" ref="H110" si="122">SUM(H111:H114)</f>
        <v>7830943.7199999997</v>
      </c>
    </row>
    <row r="111" spans="1:8" x14ac:dyDescent="0.2">
      <c r="A111" s="62"/>
      <c r="B111" s="63" t="s">
        <v>19</v>
      </c>
      <c r="C111" s="64">
        <v>2229</v>
      </c>
      <c r="D111" s="67">
        <v>1286911.57</v>
      </c>
      <c r="E111" s="75">
        <v>0</v>
      </c>
      <c r="F111" s="70">
        <v>0</v>
      </c>
      <c r="G111" s="12">
        <f>C111+E111</f>
        <v>2229</v>
      </c>
      <c r="H111" s="13">
        <f>D111+F111</f>
        <v>1286911.57</v>
      </c>
    </row>
    <row r="112" spans="1:8" x14ac:dyDescent="0.2">
      <c r="A112" s="16"/>
      <c r="B112" s="54" t="s">
        <v>18</v>
      </c>
      <c r="C112" s="53">
        <v>3140</v>
      </c>
      <c r="D112" s="68">
        <v>2100748</v>
      </c>
      <c r="E112" s="76">
        <v>371</v>
      </c>
      <c r="F112" s="71">
        <v>241788.15</v>
      </c>
      <c r="G112" s="12">
        <f t="shared" ref="G112:G113" si="123">C112+E112</f>
        <v>3511</v>
      </c>
      <c r="H112" s="13">
        <f t="shared" ref="H112:H113" si="124">D112+F112</f>
        <v>2342536.15</v>
      </c>
    </row>
    <row r="113" spans="1:8" x14ac:dyDescent="0.2">
      <c r="A113" s="16"/>
      <c r="B113" s="54" t="s">
        <v>2</v>
      </c>
      <c r="C113" s="53">
        <v>3140</v>
      </c>
      <c r="D113" s="68">
        <v>2100748</v>
      </c>
      <c r="E113" s="75">
        <v>0</v>
      </c>
      <c r="F113" s="70">
        <v>0</v>
      </c>
      <c r="G113" s="12">
        <f t="shared" si="123"/>
        <v>3140</v>
      </c>
      <c r="H113" s="13">
        <f t="shared" si="124"/>
        <v>2100748</v>
      </c>
    </row>
    <row r="114" spans="1:8" x14ac:dyDescent="0.2">
      <c r="A114" s="58"/>
      <c r="B114" s="59" t="s">
        <v>1</v>
      </c>
      <c r="C114" s="60">
        <v>3140</v>
      </c>
      <c r="D114" s="69">
        <v>2100748</v>
      </c>
      <c r="E114" s="75">
        <v>0</v>
      </c>
      <c r="F114" s="70">
        <v>0</v>
      </c>
      <c r="G114" s="12">
        <f>C114+E114</f>
        <v>3140</v>
      </c>
      <c r="H114" s="13">
        <f>D114+F114</f>
        <v>2100748</v>
      </c>
    </row>
    <row r="115" spans="1:8" x14ac:dyDescent="0.2">
      <c r="A115" s="146" t="s">
        <v>151</v>
      </c>
      <c r="B115" s="279" t="s">
        <v>83</v>
      </c>
      <c r="C115" s="280"/>
      <c r="D115" s="280"/>
      <c r="E115" s="280"/>
      <c r="F115" s="280"/>
      <c r="G115" s="280"/>
      <c r="H115" s="281"/>
    </row>
    <row r="116" spans="1:8" x14ac:dyDescent="0.2">
      <c r="A116" s="45"/>
      <c r="B116" s="52" t="s">
        <v>3</v>
      </c>
      <c r="C116" s="51">
        <f>SUM(C117:C120)</f>
        <v>15736</v>
      </c>
      <c r="D116" s="66">
        <f t="shared" ref="D116" si="125">SUM(D117:D120)</f>
        <v>11897984.82</v>
      </c>
      <c r="E116" s="74">
        <f t="shared" ref="E116" si="126">SUM(E117:E120)</f>
        <v>56</v>
      </c>
      <c r="F116" s="66">
        <f t="shared" ref="F116" si="127">SUM(F117:F120)</f>
        <v>42260.77</v>
      </c>
      <c r="G116" s="51">
        <f t="shared" ref="G116" si="128">SUM(G117:G120)</f>
        <v>15792</v>
      </c>
      <c r="H116" s="66">
        <f t="shared" ref="H116" si="129">SUM(H117:H120)</f>
        <v>11940245.59</v>
      </c>
    </row>
    <row r="117" spans="1:8" x14ac:dyDescent="0.2">
      <c r="A117" s="62"/>
      <c r="B117" s="63" t="s">
        <v>19</v>
      </c>
      <c r="C117" s="64">
        <v>3293</v>
      </c>
      <c r="D117" s="67">
        <v>2299998.8199999998</v>
      </c>
      <c r="E117" s="75">
        <v>0</v>
      </c>
      <c r="F117" s="70">
        <v>0</v>
      </c>
      <c r="G117" s="12">
        <f>C117+E117</f>
        <v>3293</v>
      </c>
      <c r="H117" s="13">
        <f>D117+F117</f>
        <v>2299998.8199999998</v>
      </c>
    </row>
    <row r="118" spans="1:8" x14ac:dyDescent="0.2">
      <c r="A118" s="16"/>
      <c r="B118" s="54" t="s">
        <v>18</v>
      </c>
      <c r="C118" s="53">
        <v>4148</v>
      </c>
      <c r="D118" s="68">
        <v>3199329</v>
      </c>
      <c r="E118" s="76">
        <v>56</v>
      </c>
      <c r="F118" s="71">
        <v>42260.77</v>
      </c>
      <c r="G118" s="12">
        <f t="shared" ref="G118:G119" si="130">C118+E118</f>
        <v>4204</v>
      </c>
      <c r="H118" s="13">
        <f t="shared" ref="H118:H119" si="131">D118+F118</f>
        <v>3241589.77</v>
      </c>
    </row>
    <row r="119" spans="1:8" x14ac:dyDescent="0.2">
      <c r="A119" s="16"/>
      <c r="B119" s="54" t="s">
        <v>2</v>
      </c>
      <c r="C119" s="53">
        <v>4148</v>
      </c>
      <c r="D119" s="68">
        <v>3199329</v>
      </c>
      <c r="E119" s="75">
        <v>0</v>
      </c>
      <c r="F119" s="70">
        <v>0</v>
      </c>
      <c r="G119" s="12">
        <f t="shared" si="130"/>
        <v>4148</v>
      </c>
      <c r="H119" s="13">
        <f t="shared" si="131"/>
        <v>3199329</v>
      </c>
    </row>
    <row r="120" spans="1:8" x14ac:dyDescent="0.2">
      <c r="A120" s="58"/>
      <c r="B120" s="59" t="s">
        <v>1</v>
      </c>
      <c r="C120" s="60">
        <v>4147</v>
      </c>
      <c r="D120" s="69">
        <v>3199328</v>
      </c>
      <c r="E120" s="75">
        <v>0</v>
      </c>
      <c r="F120" s="70">
        <v>0</v>
      </c>
      <c r="G120" s="12">
        <f>C120+E120</f>
        <v>4147</v>
      </c>
      <c r="H120" s="13">
        <f>D120+F120</f>
        <v>3199328</v>
      </c>
    </row>
    <row r="121" spans="1:8" x14ac:dyDescent="0.2">
      <c r="A121" s="146" t="s">
        <v>152</v>
      </c>
      <c r="B121" s="279" t="s">
        <v>132</v>
      </c>
      <c r="C121" s="280"/>
      <c r="D121" s="280"/>
      <c r="E121" s="280"/>
      <c r="F121" s="280"/>
      <c r="G121" s="280"/>
      <c r="H121" s="281"/>
    </row>
    <row r="122" spans="1:8" x14ac:dyDescent="0.2">
      <c r="A122" s="45"/>
      <c r="B122" s="52" t="s">
        <v>3</v>
      </c>
      <c r="C122" s="51">
        <f>SUM(C123:C125)</f>
        <v>454</v>
      </c>
      <c r="D122" s="66">
        <f t="shared" ref="D122" si="132">SUM(D123:D125)</f>
        <v>459887.45</v>
      </c>
      <c r="E122" s="74">
        <f t="shared" ref="E122" si="133">SUM(E123:E125)</f>
        <v>309</v>
      </c>
      <c r="F122" s="66">
        <f t="shared" ref="F122" si="134">SUM(F123:F125)</f>
        <v>313293.03000000003</v>
      </c>
      <c r="G122" s="51">
        <f t="shared" ref="G122" si="135">SUM(G123:G125)</f>
        <v>763</v>
      </c>
      <c r="H122" s="66">
        <f t="shared" ref="H122" si="136">SUM(H123:H125)</f>
        <v>773180.48</v>
      </c>
    </row>
    <row r="123" spans="1:8" x14ac:dyDescent="0.2">
      <c r="A123" s="62"/>
      <c r="B123" s="63" t="s">
        <v>18</v>
      </c>
      <c r="C123" s="65">
        <v>113</v>
      </c>
      <c r="D123" s="67">
        <v>114971.87</v>
      </c>
      <c r="E123" s="75">
        <v>309</v>
      </c>
      <c r="F123" s="70">
        <v>313293.03000000003</v>
      </c>
      <c r="G123" s="12">
        <f>C123+E123</f>
        <v>422</v>
      </c>
      <c r="H123" s="13">
        <f>D123+F123</f>
        <v>428264.9</v>
      </c>
    </row>
    <row r="124" spans="1:8" x14ac:dyDescent="0.2">
      <c r="A124" s="16"/>
      <c r="B124" s="54" t="s">
        <v>2</v>
      </c>
      <c r="C124" s="55">
        <v>171</v>
      </c>
      <c r="D124" s="68">
        <v>172458.78</v>
      </c>
      <c r="E124" s="75">
        <v>0</v>
      </c>
      <c r="F124" s="70">
        <v>0</v>
      </c>
      <c r="G124" s="12">
        <f t="shared" ref="G124:G125" si="137">C124+E124</f>
        <v>171</v>
      </c>
      <c r="H124" s="13">
        <f t="shared" ref="H124:H125" si="138">D124+F124</f>
        <v>172458.78</v>
      </c>
    </row>
    <row r="125" spans="1:8" x14ac:dyDescent="0.2">
      <c r="A125" s="58"/>
      <c r="B125" s="59" t="s">
        <v>1</v>
      </c>
      <c r="C125" s="61">
        <v>170</v>
      </c>
      <c r="D125" s="69">
        <v>172456.8</v>
      </c>
      <c r="E125" s="75">
        <v>0</v>
      </c>
      <c r="F125" s="70">
        <v>0</v>
      </c>
      <c r="G125" s="12">
        <f t="shared" si="137"/>
        <v>170</v>
      </c>
      <c r="H125" s="13">
        <f t="shared" si="138"/>
        <v>172456.8</v>
      </c>
    </row>
    <row r="126" spans="1:8" x14ac:dyDescent="0.2">
      <c r="A126" s="146" t="s">
        <v>148</v>
      </c>
      <c r="B126" s="279" t="s">
        <v>85</v>
      </c>
      <c r="C126" s="280"/>
      <c r="D126" s="280"/>
      <c r="E126" s="280"/>
      <c r="F126" s="280"/>
      <c r="G126" s="280"/>
      <c r="H126" s="281"/>
    </row>
    <row r="127" spans="1:8" x14ac:dyDescent="0.2">
      <c r="A127" s="45"/>
      <c r="B127" s="52" t="s">
        <v>3</v>
      </c>
      <c r="C127" s="51">
        <f>SUM(C128:C131)</f>
        <v>10130</v>
      </c>
      <c r="D127" s="66">
        <f t="shared" ref="D127" si="139">SUM(D128:D131)</f>
        <v>6568769</v>
      </c>
      <c r="E127" s="74">
        <f t="shared" ref="E127" si="140">SUM(E128:E131)</f>
        <v>464</v>
      </c>
      <c r="F127" s="66">
        <f t="shared" ref="F127" si="141">SUM(F128:F131)</f>
        <v>301115.42</v>
      </c>
      <c r="G127" s="51">
        <f t="shared" ref="G127" si="142">SUM(G128:G131)</f>
        <v>10594</v>
      </c>
      <c r="H127" s="66">
        <f t="shared" ref="H127" si="143">SUM(H128:H131)</f>
        <v>6869884.4199999999</v>
      </c>
    </row>
    <row r="128" spans="1:8" x14ac:dyDescent="0.2">
      <c r="A128" s="62"/>
      <c r="B128" s="63" t="s">
        <v>19</v>
      </c>
      <c r="C128" s="64">
        <v>2533</v>
      </c>
      <c r="D128" s="67">
        <v>1642193</v>
      </c>
      <c r="E128" s="75">
        <v>0</v>
      </c>
      <c r="F128" s="70">
        <v>0</v>
      </c>
      <c r="G128" s="12">
        <f>C128+E128</f>
        <v>2533</v>
      </c>
      <c r="H128" s="13">
        <f>D128+F128</f>
        <v>1642193</v>
      </c>
    </row>
    <row r="129" spans="1:8" x14ac:dyDescent="0.2">
      <c r="A129" s="16"/>
      <c r="B129" s="54" t="s">
        <v>18</v>
      </c>
      <c r="C129" s="53">
        <v>2533</v>
      </c>
      <c r="D129" s="68">
        <v>1642193</v>
      </c>
      <c r="E129" s="76">
        <v>464</v>
      </c>
      <c r="F129" s="71">
        <v>301115.42</v>
      </c>
      <c r="G129" s="12">
        <f t="shared" ref="G129:G130" si="144">C129+E129</f>
        <v>2997</v>
      </c>
      <c r="H129" s="13">
        <f t="shared" ref="H129:H130" si="145">D129+F129</f>
        <v>1943308.42</v>
      </c>
    </row>
    <row r="130" spans="1:8" x14ac:dyDescent="0.2">
      <c r="A130" s="16"/>
      <c r="B130" s="54" t="s">
        <v>2</v>
      </c>
      <c r="C130" s="53">
        <v>2533</v>
      </c>
      <c r="D130" s="68">
        <v>1642193</v>
      </c>
      <c r="E130" s="75">
        <v>0</v>
      </c>
      <c r="F130" s="70">
        <v>0</v>
      </c>
      <c r="G130" s="12">
        <f t="shared" si="144"/>
        <v>2533</v>
      </c>
      <c r="H130" s="13">
        <f t="shared" si="145"/>
        <v>1642193</v>
      </c>
    </row>
    <row r="131" spans="1:8" x14ac:dyDescent="0.2">
      <c r="A131" s="58"/>
      <c r="B131" s="59" t="s">
        <v>1</v>
      </c>
      <c r="C131" s="60">
        <v>2531</v>
      </c>
      <c r="D131" s="69">
        <v>1642190</v>
      </c>
      <c r="E131" s="75">
        <v>0</v>
      </c>
      <c r="F131" s="70">
        <v>0</v>
      </c>
      <c r="G131" s="12">
        <f>C131+E131</f>
        <v>2531</v>
      </c>
      <c r="H131" s="13">
        <f>D131+F131</f>
        <v>1642190</v>
      </c>
    </row>
    <row r="132" spans="1:8" x14ac:dyDescent="0.2">
      <c r="A132" s="146" t="s">
        <v>153</v>
      </c>
      <c r="B132" s="279" t="s">
        <v>91</v>
      </c>
      <c r="C132" s="280"/>
      <c r="D132" s="280"/>
      <c r="E132" s="280"/>
      <c r="F132" s="280"/>
      <c r="G132" s="280"/>
      <c r="H132" s="281"/>
    </row>
    <row r="133" spans="1:8" x14ac:dyDescent="0.2">
      <c r="A133" s="45"/>
      <c r="B133" s="52" t="s">
        <v>3</v>
      </c>
      <c r="C133" s="51">
        <f>SUM(C134:C137)</f>
        <v>12407</v>
      </c>
      <c r="D133" s="66">
        <f t="shared" ref="D133" si="146">SUM(D134:D137)</f>
        <v>6729862</v>
      </c>
      <c r="E133" s="74">
        <f t="shared" ref="E133" si="147">SUM(E134:E137)</f>
        <v>475</v>
      </c>
      <c r="F133" s="66">
        <f t="shared" ref="F133" si="148">SUM(F134:F137)</f>
        <v>257765.61</v>
      </c>
      <c r="G133" s="51">
        <f t="shared" ref="G133" si="149">SUM(G134:G137)</f>
        <v>12882</v>
      </c>
      <c r="H133" s="66">
        <f t="shared" ref="H133" si="150">SUM(H134:H137)</f>
        <v>6987627.6100000003</v>
      </c>
    </row>
    <row r="134" spans="1:8" x14ac:dyDescent="0.2">
      <c r="A134" s="62"/>
      <c r="B134" s="63" t="s">
        <v>19</v>
      </c>
      <c r="C134" s="64">
        <v>4404</v>
      </c>
      <c r="D134" s="67">
        <v>2357157</v>
      </c>
      <c r="E134" s="75">
        <v>0</v>
      </c>
      <c r="F134" s="70">
        <v>0</v>
      </c>
      <c r="G134" s="12">
        <f>C134+E134</f>
        <v>4404</v>
      </c>
      <c r="H134" s="13">
        <f>D134+F134</f>
        <v>2357157</v>
      </c>
    </row>
    <row r="135" spans="1:8" x14ac:dyDescent="0.2">
      <c r="A135" s="16"/>
      <c r="B135" s="54" t="s">
        <v>18</v>
      </c>
      <c r="C135" s="53">
        <v>3102</v>
      </c>
      <c r="D135" s="68">
        <v>1682467</v>
      </c>
      <c r="E135" s="76">
        <v>475</v>
      </c>
      <c r="F135" s="71">
        <v>257765.61</v>
      </c>
      <c r="G135" s="12">
        <f t="shared" ref="G135:G136" si="151">C135+E135</f>
        <v>3577</v>
      </c>
      <c r="H135" s="13">
        <f t="shared" ref="H135:H136" si="152">D135+F135</f>
        <v>1940232.61</v>
      </c>
    </row>
    <row r="136" spans="1:8" x14ac:dyDescent="0.2">
      <c r="A136" s="16"/>
      <c r="B136" s="54" t="s">
        <v>2</v>
      </c>
      <c r="C136" s="53">
        <v>1800</v>
      </c>
      <c r="D136" s="68">
        <v>1007777</v>
      </c>
      <c r="E136" s="75">
        <v>0</v>
      </c>
      <c r="F136" s="70">
        <v>0</v>
      </c>
      <c r="G136" s="12">
        <f t="shared" si="151"/>
        <v>1800</v>
      </c>
      <c r="H136" s="13">
        <f t="shared" si="152"/>
        <v>1007777</v>
      </c>
    </row>
    <row r="137" spans="1:8" x14ac:dyDescent="0.2">
      <c r="A137" s="58"/>
      <c r="B137" s="59" t="s">
        <v>1</v>
      </c>
      <c r="C137" s="60">
        <v>3101</v>
      </c>
      <c r="D137" s="69">
        <v>1682461</v>
      </c>
      <c r="E137" s="75">
        <v>0</v>
      </c>
      <c r="F137" s="70">
        <v>0</v>
      </c>
      <c r="G137" s="12">
        <f>C137+E137</f>
        <v>3101</v>
      </c>
      <c r="H137" s="13">
        <f>D137+F137</f>
        <v>1682461</v>
      </c>
    </row>
    <row r="138" spans="1:8" x14ac:dyDescent="0.2">
      <c r="A138" s="146" t="s">
        <v>154</v>
      </c>
      <c r="B138" s="279" t="s">
        <v>95</v>
      </c>
      <c r="C138" s="280"/>
      <c r="D138" s="280"/>
      <c r="E138" s="280"/>
      <c r="F138" s="280"/>
      <c r="G138" s="280"/>
      <c r="H138" s="281"/>
    </row>
    <row r="139" spans="1:8" x14ac:dyDescent="0.2">
      <c r="A139" s="45"/>
      <c r="B139" s="52" t="s">
        <v>3</v>
      </c>
      <c r="C139" s="51">
        <f>SUM(C140:C143)</f>
        <v>20008</v>
      </c>
      <c r="D139" s="66">
        <f t="shared" ref="D139" si="153">SUM(D140:D143)</f>
        <v>13240511</v>
      </c>
      <c r="E139" s="74">
        <f t="shared" ref="E139" si="154">SUM(E140:E143)</f>
        <v>427</v>
      </c>
      <c r="F139" s="66">
        <f t="shared" ref="F139" si="155">SUM(F140:F143)</f>
        <v>282333.38</v>
      </c>
      <c r="G139" s="51">
        <f t="shared" ref="G139" si="156">SUM(G140:G143)</f>
        <v>20435</v>
      </c>
      <c r="H139" s="66">
        <f t="shared" ref="H139" si="157">SUM(H140:H143)</f>
        <v>13522844.380000001</v>
      </c>
    </row>
    <row r="140" spans="1:8" x14ac:dyDescent="0.2">
      <c r="A140" s="62"/>
      <c r="B140" s="63" t="s">
        <v>19</v>
      </c>
      <c r="C140" s="64">
        <v>5003</v>
      </c>
      <c r="D140" s="67">
        <v>3310128</v>
      </c>
      <c r="E140" s="75">
        <v>0</v>
      </c>
      <c r="F140" s="70">
        <v>0</v>
      </c>
      <c r="G140" s="12">
        <f>C140+E140</f>
        <v>5003</v>
      </c>
      <c r="H140" s="13">
        <f>D140+F140</f>
        <v>3310128</v>
      </c>
    </row>
    <row r="141" spans="1:8" x14ac:dyDescent="0.2">
      <c r="A141" s="16"/>
      <c r="B141" s="54" t="s">
        <v>18</v>
      </c>
      <c r="C141" s="53">
        <v>5003</v>
      </c>
      <c r="D141" s="68">
        <v>3310128</v>
      </c>
      <c r="E141" s="76">
        <v>427</v>
      </c>
      <c r="F141" s="71">
        <v>282333.38</v>
      </c>
      <c r="G141" s="12">
        <f t="shared" ref="G141:G142" si="158">C141+E141</f>
        <v>5430</v>
      </c>
      <c r="H141" s="13">
        <f t="shared" ref="H141:H142" si="159">D141+F141</f>
        <v>3592461.38</v>
      </c>
    </row>
    <row r="142" spans="1:8" x14ac:dyDescent="0.2">
      <c r="A142" s="16"/>
      <c r="B142" s="54" t="s">
        <v>2</v>
      </c>
      <c r="C142" s="53">
        <v>5003</v>
      </c>
      <c r="D142" s="68">
        <v>3310128</v>
      </c>
      <c r="E142" s="75">
        <v>0</v>
      </c>
      <c r="F142" s="70">
        <v>0</v>
      </c>
      <c r="G142" s="12">
        <f t="shared" si="158"/>
        <v>5003</v>
      </c>
      <c r="H142" s="13">
        <f t="shared" si="159"/>
        <v>3310128</v>
      </c>
    </row>
    <row r="143" spans="1:8" x14ac:dyDescent="0.2">
      <c r="A143" s="58"/>
      <c r="B143" s="59" t="s">
        <v>1</v>
      </c>
      <c r="C143" s="60">
        <v>4999</v>
      </c>
      <c r="D143" s="69">
        <v>3310127</v>
      </c>
      <c r="E143" s="75">
        <v>0</v>
      </c>
      <c r="F143" s="70">
        <v>0</v>
      </c>
      <c r="G143" s="12">
        <f>C143+E143</f>
        <v>4999</v>
      </c>
      <c r="H143" s="13">
        <f>D143+F143</f>
        <v>3310127</v>
      </c>
    </row>
    <row r="144" spans="1:8" x14ac:dyDescent="0.2">
      <c r="A144" s="146" t="s">
        <v>128</v>
      </c>
      <c r="B144" s="279" t="s">
        <v>99</v>
      </c>
      <c r="C144" s="280"/>
      <c r="D144" s="280"/>
      <c r="E144" s="280"/>
      <c r="F144" s="280"/>
      <c r="G144" s="280"/>
      <c r="H144" s="281"/>
    </row>
    <row r="145" spans="1:8" x14ac:dyDescent="0.2">
      <c r="A145" s="45"/>
      <c r="B145" s="52" t="s">
        <v>3</v>
      </c>
      <c r="C145" s="51">
        <f>SUM(C146:C148)</f>
        <v>23225</v>
      </c>
      <c r="D145" s="66">
        <f t="shared" ref="D145" si="160">SUM(D146:D148)</f>
        <v>16706514.33</v>
      </c>
      <c r="E145" s="74">
        <f t="shared" ref="E145" si="161">SUM(E146:E148)</f>
        <v>-782</v>
      </c>
      <c r="F145" s="66">
        <f t="shared" ref="F145" si="162">SUM(F146:F148)</f>
        <v>-580131.48</v>
      </c>
      <c r="G145" s="51">
        <f t="shared" ref="G145" si="163">SUM(G146:G148)</f>
        <v>22443</v>
      </c>
      <c r="H145" s="66">
        <f t="shared" ref="H145" si="164">SUM(H146:H148)</f>
        <v>16126382.85</v>
      </c>
    </row>
    <row r="146" spans="1:8" x14ac:dyDescent="0.2">
      <c r="A146" s="62"/>
      <c r="B146" s="63" t="s">
        <v>18</v>
      </c>
      <c r="C146" s="64">
        <v>7351</v>
      </c>
      <c r="D146" s="67">
        <v>5795810.3300000001</v>
      </c>
      <c r="E146" s="75">
        <v>-782</v>
      </c>
      <c r="F146" s="70">
        <v>-580131.48</v>
      </c>
      <c r="G146" s="12">
        <f>C146+E146</f>
        <v>6569</v>
      </c>
      <c r="H146" s="13">
        <f>D146+F146</f>
        <v>5215678.8499999996</v>
      </c>
    </row>
    <row r="147" spans="1:8" x14ac:dyDescent="0.2">
      <c r="A147" s="16"/>
      <c r="B147" s="54" t="s">
        <v>2</v>
      </c>
      <c r="C147" s="53">
        <v>7937</v>
      </c>
      <c r="D147" s="68">
        <v>5455352</v>
      </c>
      <c r="E147" s="75">
        <v>0</v>
      </c>
      <c r="F147" s="70">
        <v>0</v>
      </c>
      <c r="G147" s="12">
        <f t="shared" ref="G147:G148" si="165">C147+E147</f>
        <v>7937</v>
      </c>
      <c r="H147" s="13">
        <f t="shared" ref="H147:H148" si="166">D147+F147</f>
        <v>5455352</v>
      </c>
    </row>
    <row r="148" spans="1:8" x14ac:dyDescent="0.2">
      <c r="A148" s="16"/>
      <c r="B148" s="54" t="s">
        <v>1</v>
      </c>
      <c r="C148" s="53">
        <v>7937</v>
      </c>
      <c r="D148" s="68">
        <v>5455352</v>
      </c>
      <c r="E148" s="75">
        <v>0</v>
      </c>
      <c r="F148" s="70">
        <v>0</v>
      </c>
      <c r="G148" s="12">
        <f t="shared" si="165"/>
        <v>7937</v>
      </c>
      <c r="H148" s="13">
        <f t="shared" si="166"/>
        <v>5455352</v>
      </c>
    </row>
    <row r="149" spans="1:8" x14ac:dyDescent="0.2">
      <c r="A149" s="169"/>
      <c r="B149" s="170" t="s">
        <v>17</v>
      </c>
      <c r="C149" s="171"/>
      <c r="D149" s="172"/>
      <c r="E149" s="173">
        <f>E145+E139+E133+E127+E122+E116+E110+E104+E93+E87+E81+E75+E69+E64+E58+E52+E46+E40+E29+E23+E17+E11+E6+E99+E35</f>
        <v>0</v>
      </c>
      <c r="F149" s="174">
        <f>F145+F139+F133+F127+F122+F116+F110+F104+F93+F87+F81+F75+F69+F64+F58+F52+F46+F40+F29+F23+F17+F11+F6+F99+F35</f>
        <v>0</v>
      </c>
      <c r="G149" s="174"/>
      <c r="H149" s="174"/>
    </row>
  </sheetData>
  <mergeCells count="32">
    <mergeCell ref="B16:H16"/>
    <mergeCell ref="B51:H51"/>
    <mergeCell ref="B39:H39"/>
    <mergeCell ref="B34:H34"/>
    <mergeCell ref="B28:H28"/>
    <mergeCell ref="B22:H22"/>
    <mergeCell ref="B80:H80"/>
    <mergeCell ref="B74:H74"/>
    <mergeCell ref="B68:H68"/>
    <mergeCell ref="B63:H63"/>
    <mergeCell ref="B57:H57"/>
    <mergeCell ref="B144:H144"/>
    <mergeCell ref="B138:H138"/>
    <mergeCell ref="B132:H132"/>
    <mergeCell ref="B126:H126"/>
    <mergeCell ref="B121:H121"/>
    <mergeCell ref="B115:H115"/>
    <mergeCell ref="B5:H5"/>
    <mergeCell ref="B10:H10"/>
    <mergeCell ref="F1:H1"/>
    <mergeCell ref="A2:H2"/>
    <mergeCell ref="A3:A4"/>
    <mergeCell ref="B3:B4"/>
    <mergeCell ref="C3:D3"/>
    <mergeCell ref="E3:F3"/>
    <mergeCell ref="G3:H3"/>
    <mergeCell ref="B45:H45"/>
    <mergeCell ref="B109:H109"/>
    <mergeCell ref="B103:H103"/>
    <mergeCell ref="B98:H98"/>
    <mergeCell ref="B92:H92"/>
    <mergeCell ref="B86:H86"/>
  </mergeCells>
  <pageMargins left="0.7" right="0.7" top="0.75" bottom="0.75" header="0.3" footer="0.3"/>
  <pageSetup paperSize="9" scale="7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view="pageBreakPreview" zoomScale="110" zoomScaleNormal="100" zoomScaleSheetLayoutView="110" workbookViewId="0">
      <pane xSplit="2" ySplit="4" topLeftCell="C5" activePane="bottomRight" state="frozen"/>
      <selection pane="topRight" activeCell="C1" sqref="C1"/>
      <selection pane="bottomLeft" activeCell="A5" sqref="A5"/>
      <selection pane="bottomRight" activeCell="L9" sqref="L9"/>
    </sheetView>
  </sheetViews>
  <sheetFormatPr defaultRowHeight="15" x14ac:dyDescent="0.25"/>
  <cols>
    <col min="1" max="1" width="11.42578125" style="77" customWidth="1"/>
    <col min="2" max="2" width="23.85546875" style="77" customWidth="1"/>
    <col min="3" max="3" width="9.140625" style="77"/>
    <col min="4" max="4" width="13.5703125" style="77" customWidth="1"/>
    <col min="5" max="5" width="9.140625" style="77"/>
    <col min="6" max="6" width="14.42578125" style="77" customWidth="1"/>
    <col min="7" max="7" width="9.140625" style="77"/>
    <col min="8" max="8" width="18.140625" style="77" customWidth="1"/>
    <col min="9" max="16384" width="9.140625" style="77"/>
  </cols>
  <sheetData>
    <row r="1" spans="1:8" ht="39" customHeight="1" x14ac:dyDescent="0.25">
      <c r="B1" s="89"/>
      <c r="C1" s="89"/>
      <c r="D1" s="89"/>
      <c r="E1" s="89"/>
      <c r="F1" s="271" t="s">
        <v>252</v>
      </c>
      <c r="G1" s="271"/>
      <c r="H1" s="271"/>
    </row>
    <row r="2" spans="1:8" ht="45.75" customHeight="1" x14ac:dyDescent="0.3">
      <c r="B2" s="290" t="s">
        <v>251</v>
      </c>
      <c r="C2" s="290"/>
      <c r="D2" s="290"/>
      <c r="E2" s="290"/>
      <c r="F2" s="290"/>
      <c r="G2" s="290"/>
      <c r="H2" s="290"/>
    </row>
    <row r="3" spans="1:8" s="148" customFormat="1" ht="28.5" customHeight="1" x14ac:dyDescent="0.25">
      <c r="A3" s="288" t="s">
        <v>27</v>
      </c>
      <c r="B3" s="255" t="s">
        <v>214</v>
      </c>
      <c r="C3" s="291" t="s">
        <v>26</v>
      </c>
      <c r="D3" s="291"/>
      <c r="E3" s="291" t="s">
        <v>25</v>
      </c>
      <c r="F3" s="291"/>
      <c r="G3" s="291" t="s">
        <v>24</v>
      </c>
      <c r="H3" s="291"/>
    </row>
    <row r="4" spans="1:8" s="148" customFormat="1" x14ac:dyDescent="0.25">
      <c r="A4" s="289"/>
      <c r="B4" s="255"/>
      <c r="C4" s="121" t="s">
        <v>23</v>
      </c>
      <c r="D4" s="121" t="s">
        <v>22</v>
      </c>
      <c r="E4" s="121" t="s">
        <v>23</v>
      </c>
      <c r="F4" s="121" t="s">
        <v>22</v>
      </c>
      <c r="G4" s="121" t="s">
        <v>23</v>
      </c>
      <c r="H4" s="121" t="s">
        <v>22</v>
      </c>
    </row>
    <row r="5" spans="1:8" x14ac:dyDescent="0.25">
      <c r="A5" s="149" t="s">
        <v>142</v>
      </c>
      <c r="B5" s="149" t="s">
        <v>61</v>
      </c>
      <c r="C5" s="150">
        <v>2612</v>
      </c>
      <c r="D5" s="151">
        <v>37154277.780000001</v>
      </c>
      <c r="E5" s="152">
        <v>0</v>
      </c>
      <c r="F5" s="153">
        <v>0</v>
      </c>
      <c r="G5" s="150">
        <v>2612</v>
      </c>
      <c r="H5" s="151">
        <v>37154277.780000001</v>
      </c>
    </row>
    <row r="6" spans="1:8" x14ac:dyDescent="0.25">
      <c r="A6" s="154"/>
      <c r="B6" s="155" t="s">
        <v>9</v>
      </c>
      <c r="C6" s="156">
        <v>792</v>
      </c>
      <c r="D6" s="157">
        <v>1079039</v>
      </c>
      <c r="E6" s="158">
        <v>0</v>
      </c>
      <c r="F6" s="157">
        <v>0</v>
      </c>
      <c r="G6" s="158">
        <v>792</v>
      </c>
      <c r="H6" s="157">
        <v>1079039</v>
      </c>
    </row>
    <row r="7" spans="1:8" x14ac:dyDescent="0.25">
      <c r="A7" s="159"/>
      <c r="B7" s="160" t="s">
        <v>19</v>
      </c>
      <c r="C7" s="161">
        <v>228</v>
      </c>
      <c r="D7" s="162">
        <v>321119</v>
      </c>
      <c r="E7" s="163">
        <v>0</v>
      </c>
      <c r="F7" s="162">
        <v>0</v>
      </c>
      <c r="G7" s="164">
        <v>228</v>
      </c>
      <c r="H7" s="165">
        <v>321119</v>
      </c>
    </row>
    <row r="8" spans="1:8" x14ac:dyDescent="0.25">
      <c r="A8" s="159"/>
      <c r="B8" s="160" t="s">
        <v>18</v>
      </c>
      <c r="C8" s="161">
        <v>188</v>
      </c>
      <c r="D8" s="162">
        <v>252640</v>
      </c>
      <c r="E8" s="163">
        <v>24</v>
      </c>
      <c r="F8" s="162">
        <v>42938.2</v>
      </c>
      <c r="G8" s="164">
        <v>212</v>
      </c>
      <c r="H8" s="165">
        <v>295578.2</v>
      </c>
    </row>
    <row r="9" spans="1:8" x14ac:dyDescent="0.25">
      <c r="A9" s="159"/>
      <c r="B9" s="160" t="s">
        <v>2</v>
      </c>
      <c r="C9" s="161">
        <v>188</v>
      </c>
      <c r="D9" s="162">
        <v>252640</v>
      </c>
      <c r="E9" s="163">
        <v>0</v>
      </c>
      <c r="F9" s="162">
        <v>0</v>
      </c>
      <c r="G9" s="164">
        <v>188</v>
      </c>
      <c r="H9" s="165">
        <v>252640</v>
      </c>
    </row>
    <row r="10" spans="1:8" x14ac:dyDescent="0.25">
      <c r="A10" s="159"/>
      <c r="B10" s="160" t="s">
        <v>1</v>
      </c>
      <c r="C10" s="161">
        <v>188</v>
      </c>
      <c r="D10" s="162">
        <v>252640</v>
      </c>
      <c r="E10" s="163">
        <v>-24</v>
      </c>
      <c r="F10" s="162">
        <v>-42938.2</v>
      </c>
      <c r="G10" s="164">
        <v>164</v>
      </c>
      <c r="H10" s="165">
        <v>209701.8</v>
      </c>
    </row>
    <row r="11" spans="1:8" x14ac:dyDescent="0.25">
      <c r="A11" s="154"/>
      <c r="B11" s="155" t="s">
        <v>8</v>
      </c>
      <c r="C11" s="156">
        <v>553</v>
      </c>
      <c r="D11" s="157">
        <v>6172959</v>
      </c>
      <c r="E11" s="158">
        <v>0</v>
      </c>
      <c r="F11" s="157">
        <v>0</v>
      </c>
      <c r="G11" s="158">
        <v>553</v>
      </c>
      <c r="H11" s="157">
        <v>6172959</v>
      </c>
    </row>
    <row r="12" spans="1:8" x14ac:dyDescent="0.25">
      <c r="A12" s="159"/>
      <c r="B12" s="160" t="s">
        <v>19</v>
      </c>
      <c r="C12" s="161">
        <v>140</v>
      </c>
      <c r="D12" s="162">
        <v>1543241</v>
      </c>
      <c r="E12" s="163">
        <v>0</v>
      </c>
      <c r="F12" s="162">
        <v>0</v>
      </c>
      <c r="G12" s="164">
        <v>140</v>
      </c>
      <c r="H12" s="165">
        <v>1543241</v>
      </c>
    </row>
    <row r="13" spans="1:8" x14ac:dyDescent="0.25">
      <c r="A13" s="159"/>
      <c r="B13" s="160" t="s">
        <v>18</v>
      </c>
      <c r="C13" s="161">
        <v>140</v>
      </c>
      <c r="D13" s="162">
        <v>1543241</v>
      </c>
      <c r="E13" s="163">
        <v>33</v>
      </c>
      <c r="F13" s="162">
        <v>559034.4</v>
      </c>
      <c r="G13" s="164">
        <v>173</v>
      </c>
      <c r="H13" s="165">
        <v>2102275.4</v>
      </c>
    </row>
    <row r="14" spans="1:8" x14ac:dyDescent="0.25">
      <c r="A14" s="159"/>
      <c r="B14" s="160" t="s">
        <v>2</v>
      </c>
      <c r="C14" s="161">
        <v>140</v>
      </c>
      <c r="D14" s="162">
        <v>1551850</v>
      </c>
      <c r="E14" s="163">
        <v>-17</v>
      </c>
      <c r="F14" s="162">
        <v>-279517</v>
      </c>
      <c r="G14" s="164">
        <v>123</v>
      </c>
      <c r="H14" s="165">
        <v>1272333</v>
      </c>
    </row>
    <row r="15" spans="1:8" x14ac:dyDescent="0.25">
      <c r="A15" s="159"/>
      <c r="B15" s="160" t="s">
        <v>1</v>
      </c>
      <c r="C15" s="161">
        <v>133</v>
      </c>
      <c r="D15" s="162">
        <v>1534627</v>
      </c>
      <c r="E15" s="163">
        <v>-16</v>
      </c>
      <c r="F15" s="162">
        <v>-279517.40000000002</v>
      </c>
      <c r="G15" s="164">
        <v>117</v>
      </c>
      <c r="H15" s="165">
        <v>1255109.6000000001</v>
      </c>
    </row>
    <row r="16" spans="1:8" x14ac:dyDescent="0.25">
      <c r="A16" s="154"/>
      <c r="B16" s="155" t="s">
        <v>6</v>
      </c>
      <c r="C16" s="158">
        <v>1267</v>
      </c>
      <c r="D16" s="157">
        <v>29902279.780000001</v>
      </c>
      <c r="E16" s="157">
        <v>0</v>
      </c>
      <c r="F16" s="157">
        <v>0</v>
      </c>
      <c r="G16" s="158">
        <v>1267</v>
      </c>
      <c r="H16" s="157">
        <v>29902279.780000001</v>
      </c>
    </row>
    <row r="17" spans="1:8" x14ac:dyDescent="0.25">
      <c r="A17" s="159"/>
      <c r="B17" s="160" t="s">
        <v>19</v>
      </c>
      <c r="C17" s="161">
        <v>589</v>
      </c>
      <c r="D17" s="162">
        <v>13724611</v>
      </c>
      <c r="E17" s="162">
        <v>-197</v>
      </c>
      <c r="F17" s="162">
        <v>-954082.83</v>
      </c>
      <c r="G17" s="164">
        <v>392</v>
      </c>
      <c r="H17" s="165">
        <v>12770528.17</v>
      </c>
    </row>
    <row r="18" spans="1:8" x14ac:dyDescent="0.25">
      <c r="A18" s="159"/>
      <c r="B18" s="160" t="s">
        <v>18</v>
      </c>
      <c r="C18" s="161">
        <v>205</v>
      </c>
      <c r="D18" s="162">
        <v>5151279.78</v>
      </c>
      <c r="E18" s="162">
        <v>110</v>
      </c>
      <c r="F18" s="162">
        <v>1654612.32</v>
      </c>
      <c r="G18" s="164">
        <v>315</v>
      </c>
      <c r="H18" s="165">
        <v>6805892.0999999996</v>
      </c>
    </row>
    <row r="19" spans="1:8" x14ac:dyDescent="0.25">
      <c r="A19" s="159"/>
      <c r="B19" s="160" t="s">
        <v>2</v>
      </c>
      <c r="C19" s="161">
        <v>166</v>
      </c>
      <c r="D19" s="162">
        <v>3870913</v>
      </c>
      <c r="E19" s="162">
        <v>0</v>
      </c>
      <c r="F19" s="162">
        <v>0</v>
      </c>
      <c r="G19" s="164">
        <v>166</v>
      </c>
      <c r="H19" s="165">
        <v>3870913</v>
      </c>
    </row>
    <row r="20" spans="1:8" x14ac:dyDescent="0.25">
      <c r="A20" s="159"/>
      <c r="B20" s="160" t="s">
        <v>1</v>
      </c>
      <c r="C20" s="161">
        <v>307</v>
      </c>
      <c r="D20" s="162">
        <v>7155476</v>
      </c>
      <c r="E20" s="162">
        <v>87</v>
      </c>
      <c r="F20" s="162">
        <v>-700529.49</v>
      </c>
      <c r="G20" s="164">
        <v>394</v>
      </c>
      <c r="H20" s="165">
        <v>6454946.5099999998</v>
      </c>
    </row>
    <row r="21" spans="1:8" x14ac:dyDescent="0.25">
      <c r="A21" s="149" t="s">
        <v>139</v>
      </c>
      <c r="B21" s="149" t="s">
        <v>131</v>
      </c>
      <c r="C21" s="166">
        <v>30</v>
      </c>
      <c r="D21" s="151">
        <v>745155</v>
      </c>
      <c r="E21" s="150">
        <v>0</v>
      </c>
      <c r="F21" s="151">
        <v>0</v>
      </c>
      <c r="G21" s="166">
        <v>30</v>
      </c>
      <c r="H21" s="151">
        <v>745155</v>
      </c>
    </row>
    <row r="22" spans="1:8" x14ac:dyDescent="0.25">
      <c r="A22" s="167"/>
      <c r="B22" s="160" t="s">
        <v>215</v>
      </c>
      <c r="C22" s="161">
        <v>30</v>
      </c>
      <c r="D22" s="162">
        <v>745155</v>
      </c>
      <c r="E22" s="163">
        <v>0</v>
      </c>
      <c r="F22" s="162">
        <v>0</v>
      </c>
      <c r="G22" s="168">
        <v>30</v>
      </c>
      <c r="H22" s="165">
        <v>745155</v>
      </c>
    </row>
    <row r="23" spans="1:8" x14ac:dyDescent="0.25">
      <c r="A23" s="159"/>
      <c r="B23" s="160" t="s">
        <v>19</v>
      </c>
      <c r="C23" s="161">
        <v>8</v>
      </c>
      <c r="D23" s="162">
        <v>186290</v>
      </c>
      <c r="E23" s="163">
        <v>-1</v>
      </c>
      <c r="F23" s="162">
        <v>-12420.57</v>
      </c>
      <c r="G23" s="168">
        <v>7</v>
      </c>
      <c r="H23" s="165">
        <v>173869.43</v>
      </c>
    </row>
    <row r="24" spans="1:8" x14ac:dyDescent="0.25">
      <c r="A24" s="159"/>
      <c r="B24" s="160" t="s">
        <v>18</v>
      </c>
      <c r="C24" s="161">
        <v>8</v>
      </c>
      <c r="D24" s="162">
        <v>186290</v>
      </c>
      <c r="E24" s="163">
        <v>1</v>
      </c>
      <c r="F24" s="162">
        <v>37256.410000000003</v>
      </c>
      <c r="G24" s="168">
        <v>9</v>
      </c>
      <c r="H24" s="165">
        <v>223546.41</v>
      </c>
    </row>
    <row r="25" spans="1:8" x14ac:dyDescent="0.25">
      <c r="A25" s="159"/>
      <c r="B25" s="160" t="s">
        <v>2</v>
      </c>
      <c r="C25" s="161">
        <v>8</v>
      </c>
      <c r="D25" s="162">
        <v>207701</v>
      </c>
      <c r="E25" s="163">
        <v>0</v>
      </c>
      <c r="F25" s="162">
        <v>0</v>
      </c>
      <c r="G25" s="168">
        <v>8</v>
      </c>
      <c r="H25" s="165">
        <v>207701</v>
      </c>
    </row>
    <row r="26" spans="1:8" x14ac:dyDescent="0.25">
      <c r="A26" s="159"/>
      <c r="B26" s="160" t="s">
        <v>1</v>
      </c>
      <c r="C26" s="161">
        <v>6</v>
      </c>
      <c r="D26" s="162">
        <v>164874</v>
      </c>
      <c r="E26" s="163">
        <v>0</v>
      </c>
      <c r="F26" s="162">
        <v>-24835.84</v>
      </c>
      <c r="G26" s="168">
        <v>6</v>
      </c>
      <c r="H26" s="165">
        <v>140038.16</v>
      </c>
    </row>
    <row r="27" spans="1:8" x14ac:dyDescent="0.25">
      <c r="A27" s="149" t="s">
        <v>243</v>
      </c>
      <c r="B27" s="149" t="s">
        <v>205</v>
      </c>
      <c r="C27" s="150">
        <v>7526</v>
      </c>
      <c r="D27" s="151">
        <v>878031218.83000004</v>
      </c>
      <c r="E27" s="150">
        <v>0</v>
      </c>
      <c r="F27" s="151">
        <v>0</v>
      </c>
      <c r="G27" s="150">
        <v>7526</v>
      </c>
      <c r="H27" s="151">
        <v>878031218.83000004</v>
      </c>
    </row>
    <row r="28" spans="1:8" x14ac:dyDescent="0.25">
      <c r="A28" s="167"/>
      <c r="B28" s="160" t="s">
        <v>7</v>
      </c>
      <c r="C28" s="163">
        <v>7526</v>
      </c>
      <c r="D28" s="162">
        <v>878031218.83000004</v>
      </c>
      <c r="E28" s="163">
        <v>0</v>
      </c>
      <c r="F28" s="162">
        <v>0</v>
      </c>
      <c r="G28" s="164">
        <v>7526</v>
      </c>
      <c r="H28" s="165">
        <v>878031218.83000004</v>
      </c>
    </row>
    <row r="29" spans="1:8" x14ac:dyDescent="0.25">
      <c r="A29" s="159"/>
      <c r="B29" s="160" t="s">
        <v>19</v>
      </c>
      <c r="C29" s="163">
        <v>1626</v>
      </c>
      <c r="D29" s="162">
        <v>189241625.83000001</v>
      </c>
      <c r="E29" s="163">
        <v>0</v>
      </c>
      <c r="F29" s="162">
        <v>0</v>
      </c>
      <c r="G29" s="164">
        <v>1626</v>
      </c>
      <c r="H29" s="165">
        <v>189241625.83000001</v>
      </c>
    </row>
    <row r="30" spans="1:8" x14ac:dyDescent="0.25">
      <c r="A30" s="159"/>
      <c r="B30" s="160" t="s">
        <v>18</v>
      </c>
      <c r="C30" s="163">
        <v>1966</v>
      </c>
      <c r="D30" s="162">
        <v>229596531</v>
      </c>
      <c r="E30" s="163">
        <v>184</v>
      </c>
      <c r="F30" s="162">
        <v>5463625.0599999996</v>
      </c>
      <c r="G30" s="164">
        <v>2150</v>
      </c>
      <c r="H30" s="165">
        <v>235060156.06</v>
      </c>
    </row>
    <row r="31" spans="1:8" x14ac:dyDescent="0.25">
      <c r="A31" s="159"/>
      <c r="B31" s="160" t="s">
        <v>2</v>
      </c>
      <c r="C31" s="163">
        <v>1966</v>
      </c>
      <c r="D31" s="162">
        <v>229596531</v>
      </c>
      <c r="E31" s="163">
        <v>-92</v>
      </c>
      <c r="F31" s="162">
        <v>-2731812.53</v>
      </c>
      <c r="G31" s="164">
        <v>1874</v>
      </c>
      <c r="H31" s="165">
        <v>226864718.47</v>
      </c>
    </row>
    <row r="32" spans="1:8" x14ac:dyDescent="0.25">
      <c r="A32" s="159"/>
      <c r="B32" s="160" t="s">
        <v>1</v>
      </c>
      <c r="C32" s="163">
        <v>1968</v>
      </c>
      <c r="D32" s="162">
        <v>229596531</v>
      </c>
      <c r="E32" s="163">
        <v>-92</v>
      </c>
      <c r="F32" s="162">
        <v>-2731812.53</v>
      </c>
      <c r="G32" s="164">
        <v>1876</v>
      </c>
      <c r="H32" s="165">
        <v>226864718.47</v>
      </c>
    </row>
    <row r="33" spans="1:8" ht="21" x14ac:dyDescent="0.25">
      <c r="A33" s="149" t="s">
        <v>253</v>
      </c>
      <c r="B33" s="149" t="s">
        <v>254</v>
      </c>
      <c r="C33" s="166">
        <v>79</v>
      </c>
      <c r="D33" s="151">
        <v>7913525</v>
      </c>
      <c r="E33" s="150">
        <v>0</v>
      </c>
      <c r="F33" s="151">
        <v>0</v>
      </c>
      <c r="G33" s="150">
        <v>79</v>
      </c>
      <c r="H33" s="151">
        <v>7913525</v>
      </c>
    </row>
    <row r="34" spans="1:8" x14ac:dyDescent="0.25">
      <c r="A34" s="167"/>
      <c r="B34" s="160" t="s">
        <v>255</v>
      </c>
      <c r="C34" s="161">
        <v>79</v>
      </c>
      <c r="D34" s="162">
        <v>7913525</v>
      </c>
      <c r="E34" s="163">
        <v>0</v>
      </c>
      <c r="F34" s="162">
        <v>0</v>
      </c>
      <c r="G34" s="164">
        <v>79</v>
      </c>
      <c r="H34" s="165">
        <v>7913525</v>
      </c>
    </row>
    <row r="35" spans="1:8" x14ac:dyDescent="0.25">
      <c r="A35" s="159"/>
      <c r="B35" s="160" t="s">
        <v>19</v>
      </c>
      <c r="C35" s="161">
        <v>43</v>
      </c>
      <c r="D35" s="162">
        <v>4082057</v>
      </c>
      <c r="E35" s="163">
        <v>0</v>
      </c>
      <c r="F35" s="162">
        <v>0</v>
      </c>
      <c r="G35" s="164">
        <v>43</v>
      </c>
      <c r="H35" s="165">
        <v>4082057</v>
      </c>
    </row>
    <row r="36" spans="1:8" x14ac:dyDescent="0.25">
      <c r="A36" s="159"/>
      <c r="B36" s="160" t="s">
        <v>18</v>
      </c>
      <c r="C36" s="161">
        <v>17</v>
      </c>
      <c r="D36" s="162">
        <v>1979299</v>
      </c>
      <c r="E36" s="163">
        <v>19</v>
      </c>
      <c r="F36" s="162">
        <v>1852169</v>
      </c>
      <c r="G36" s="164">
        <v>36</v>
      </c>
      <c r="H36" s="165">
        <v>3831468</v>
      </c>
    </row>
    <row r="37" spans="1:8" x14ac:dyDescent="0.25">
      <c r="A37" s="159"/>
      <c r="B37" s="160" t="s">
        <v>2</v>
      </c>
      <c r="C37" s="161">
        <v>10</v>
      </c>
      <c r="D37" s="162">
        <v>969431</v>
      </c>
      <c r="E37" s="163">
        <v>-10</v>
      </c>
      <c r="F37" s="162">
        <v>-969431</v>
      </c>
      <c r="G37" s="164">
        <v>0</v>
      </c>
      <c r="H37" s="165">
        <v>0</v>
      </c>
    </row>
    <row r="38" spans="1:8" x14ac:dyDescent="0.25">
      <c r="A38" s="159"/>
      <c r="B38" s="160" t="s">
        <v>1</v>
      </c>
      <c r="C38" s="161">
        <v>9</v>
      </c>
      <c r="D38" s="162">
        <v>882738</v>
      </c>
      <c r="E38" s="163">
        <v>-9</v>
      </c>
      <c r="F38" s="162">
        <v>-882738</v>
      </c>
      <c r="G38" s="164">
        <v>0</v>
      </c>
      <c r="H38" s="165">
        <v>0</v>
      </c>
    </row>
    <row r="39" spans="1:8" x14ac:dyDescent="0.25">
      <c r="A39" s="149" t="s">
        <v>232</v>
      </c>
      <c r="B39" s="149" t="s">
        <v>52</v>
      </c>
      <c r="C39" s="150">
        <v>2750</v>
      </c>
      <c r="D39" s="151">
        <v>60474226</v>
      </c>
      <c r="E39" s="150">
        <v>0</v>
      </c>
      <c r="F39" s="151">
        <v>0</v>
      </c>
      <c r="G39" s="150">
        <v>2750</v>
      </c>
      <c r="H39" s="151">
        <v>60474226</v>
      </c>
    </row>
    <row r="40" spans="1:8" x14ac:dyDescent="0.25">
      <c r="A40" s="167"/>
      <c r="B40" s="160" t="s">
        <v>6</v>
      </c>
      <c r="C40" s="163">
        <v>2750</v>
      </c>
      <c r="D40" s="162">
        <v>60474226</v>
      </c>
      <c r="E40" s="163">
        <v>0</v>
      </c>
      <c r="F40" s="162">
        <v>0</v>
      </c>
      <c r="G40" s="164">
        <v>2750</v>
      </c>
      <c r="H40" s="165">
        <v>60474226</v>
      </c>
    </row>
    <row r="41" spans="1:8" x14ac:dyDescent="0.25">
      <c r="A41" s="159"/>
      <c r="B41" s="160" t="s">
        <v>19</v>
      </c>
      <c r="C41" s="161">
        <v>688</v>
      </c>
      <c r="D41" s="162">
        <v>15118557</v>
      </c>
      <c r="E41" s="163">
        <v>-14</v>
      </c>
      <c r="F41" s="162">
        <v>168005.62</v>
      </c>
      <c r="G41" s="164">
        <v>674</v>
      </c>
      <c r="H41" s="165">
        <v>15286562.619999999</v>
      </c>
    </row>
    <row r="42" spans="1:8" x14ac:dyDescent="0.25">
      <c r="A42" s="159"/>
      <c r="B42" s="160" t="s">
        <v>18</v>
      </c>
      <c r="C42" s="161">
        <v>688</v>
      </c>
      <c r="D42" s="162">
        <v>15118557</v>
      </c>
      <c r="E42" s="163">
        <v>144</v>
      </c>
      <c r="F42" s="162">
        <v>3147747.21</v>
      </c>
      <c r="G42" s="164">
        <v>832</v>
      </c>
      <c r="H42" s="165">
        <v>18266304.210000001</v>
      </c>
    </row>
    <row r="43" spans="1:8" x14ac:dyDescent="0.25">
      <c r="A43" s="159"/>
      <c r="B43" s="160" t="s">
        <v>2</v>
      </c>
      <c r="C43" s="161">
        <v>688</v>
      </c>
      <c r="D43" s="162">
        <v>15118557</v>
      </c>
      <c r="E43" s="163">
        <v>-130</v>
      </c>
      <c r="F43" s="162">
        <v>-3315752.83</v>
      </c>
      <c r="G43" s="164">
        <v>558</v>
      </c>
      <c r="H43" s="165">
        <v>11802804.17</v>
      </c>
    </row>
    <row r="44" spans="1:8" x14ac:dyDescent="0.25">
      <c r="A44" s="159"/>
      <c r="B44" s="160" t="s">
        <v>1</v>
      </c>
      <c r="C44" s="161">
        <v>686</v>
      </c>
      <c r="D44" s="162">
        <v>15118555</v>
      </c>
      <c r="E44" s="163">
        <v>0</v>
      </c>
      <c r="F44" s="162">
        <v>0</v>
      </c>
      <c r="G44" s="164">
        <v>686</v>
      </c>
      <c r="H44" s="165">
        <v>15118555</v>
      </c>
    </row>
    <row r="45" spans="1:8" x14ac:dyDescent="0.25">
      <c r="A45" s="149" t="s">
        <v>256</v>
      </c>
      <c r="B45" s="149" t="s">
        <v>89</v>
      </c>
      <c r="C45" s="150">
        <v>2731</v>
      </c>
      <c r="D45" s="151">
        <v>61110253</v>
      </c>
      <c r="E45" s="150">
        <v>0</v>
      </c>
      <c r="F45" s="151">
        <v>0</v>
      </c>
      <c r="G45" s="150">
        <v>2731</v>
      </c>
      <c r="H45" s="151">
        <v>61110253</v>
      </c>
    </row>
    <row r="46" spans="1:8" x14ac:dyDescent="0.25">
      <c r="A46" s="167"/>
      <c r="B46" s="160" t="s">
        <v>6</v>
      </c>
      <c r="C46" s="163">
        <v>2731</v>
      </c>
      <c r="D46" s="162">
        <v>61110253</v>
      </c>
      <c r="E46" s="164">
        <v>0</v>
      </c>
      <c r="F46" s="165">
        <v>0</v>
      </c>
      <c r="G46" s="164">
        <v>2731</v>
      </c>
      <c r="H46" s="165">
        <v>61110253</v>
      </c>
    </row>
    <row r="47" spans="1:8" x14ac:dyDescent="0.25">
      <c r="A47" s="159"/>
      <c r="B47" s="160" t="s">
        <v>19</v>
      </c>
      <c r="C47" s="161">
        <v>684</v>
      </c>
      <c r="D47" s="162">
        <v>15277564</v>
      </c>
      <c r="E47" s="163">
        <v>10</v>
      </c>
      <c r="F47" s="162">
        <v>-322754.69</v>
      </c>
      <c r="G47" s="164">
        <v>694</v>
      </c>
      <c r="H47" s="165">
        <v>14954809.310000001</v>
      </c>
    </row>
    <row r="48" spans="1:8" x14ac:dyDescent="0.25">
      <c r="A48" s="159"/>
      <c r="B48" s="160" t="s">
        <v>18</v>
      </c>
      <c r="C48" s="161">
        <v>684</v>
      </c>
      <c r="D48" s="162">
        <v>15277564</v>
      </c>
      <c r="E48" s="163">
        <v>104</v>
      </c>
      <c r="F48" s="162">
        <v>1566479.54</v>
      </c>
      <c r="G48" s="164">
        <v>788</v>
      </c>
      <c r="H48" s="165">
        <v>16844043.539999999</v>
      </c>
    </row>
    <row r="49" spans="1:8" x14ac:dyDescent="0.25">
      <c r="A49" s="159"/>
      <c r="B49" s="160" t="s">
        <v>2</v>
      </c>
      <c r="C49" s="161">
        <v>684</v>
      </c>
      <c r="D49" s="162">
        <v>15312966</v>
      </c>
      <c r="E49" s="163">
        <v>0</v>
      </c>
      <c r="F49" s="162">
        <v>0</v>
      </c>
      <c r="G49" s="164">
        <v>684</v>
      </c>
      <c r="H49" s="165">
        <v>15312966</v>
      </c>
    </row>
    <row r="50" spans="1:8" x14ac:dyDescent="0.25">
      <c r="A50" s="159"/>
      <c r="B50" s="160" t="s">
        <v>1</v>
      </c>
      <c r="C50" s="161">
        <v>679</v>
      </c>
      <c r="D50" s="162">
        <v>15242159</v>
      </c>
      <c r="E50" s="163">
        <v>-114</v>
      </c>
      <c r="F50" s="162">
        <v>-1243724.8500000001</v>
      </c>
      <c r="G50" s="164">
        <v>565</v>
      </c>
      <c r="H50" s="165">
        <v>13998434.15</v>
      </c>
    </row>
    <row r="51" spans="1:8" ht="21" x14ac:dyDescent="0.25">
      <c r="A51" s="149" t="s">
        <v>257</v>
      </c>
      <c r="B51" s="149" t="s">
        <v>116</v>
      </c>
      <c r="C51" s="150">
        <v>3867</v>
      </c>
      <c r="D51" s="151">
        <v>7143116</v>
      </c>
      <c r="E51" s="150">
        <v>0</v>
      </c>
      <c r="F51" s="151">
        <v>0</v>
      </c>
      <c r="G51" s="150">
        <v>3867</v>
      </c>
      <c r="H51" s="151">
        <v>7143116</v>
      </c>
    </row>
    <row r="52" spans="1:8" x14ac:dyDescent="0.25">
      <c r="A52" s="154"/>
      <c r="B52" s="155" t="s">
        <v>9</v>
      </c>
      <c r="C52" s="156">
        <v>190</v>
      </c>
      <c r="D52" s="157">
        <v>248064</v>
      </c>
      <c r="E52" s="158">
        <v>0</v>
      </c>
      <c r="F52" s="157">
        <v>0</v>
      </c>
      <c r="G52" s="158">
        <v>190</v>
      </c>
      <c r="H52" s="157">
        <v>248064</v>
      </c>
    </row>
    <row r="53" spans="1:8" x14ac:dyDescent="0.25">
      <c r="A53" s="159"/>
      <c r="B53" s="160" t="s">
        <v>19</v>
      </c>
      <c r="C53" s="161">
        <v>82</v>
      </c>
      <c r="D53" s="162">
        <v>107076</v>
      </c>
      <c r="E53" s="163">
        <v>0</v>
      </c>
      <c r="F53" s="162">
        <v>0</v>
      </c>
      <c r="G53" s="164">
        <v>82</v>
      </c>
      <c r="H53" s="165">
        <v>107076</v>
      </c>
    </row>
    <row r="54" spans="1:8" x14ac:dyDescent="0.25">
      <c r="A54" s="159"/>
      <c r="B54" s="160" t="s">
        <v>18</v>
      </c>
      <c r="C54" s="161">
        <v>48</v>
      </c>
      <c r="D54" s="162">
        <v>62017</v>
      </c>
      <c r="E54" s="163">
        <v>18</v>
      </c>
      <c r="F54" s="162">
        <v>24165.8</v>
      </c>
      <c r="G54" s="164">
        <v>66</v>
      </c>
      <c r="H54" s="165">
        <v>86182.8</v>
      </c>
    </row>
    <row r="55" spans="1:8" x14ac:dyDescent="0.25">
      <c r="A55" s="159"/>
      <c r="B55" s="160" t="s">
        <v>2</v>
      </c>
      <c r="C55" s="161">
        <v>14</v>
      </c>
      <c r="D55" s="162">
        <v>17924</v>
      </c>
      <c r="E55" s="163">
        <v>0</v>
      </c>
      <c r="F55" s="162">
        <v>0</v>
      </c>
      <c r="G55" s="164">
        <v>14</v>
      </c>
      <c r="H55" s="165">
        <v>17924</v>
      </c>
    </row>
    <row r="56" spans="1:8" x14ac:dyDescent="0.25">
      <c r="A56" s="159"/>
      <c r="B56" s="160" t="s">
        <v>1</v>
      </c>
      <c r="C56" s="161">
        <v>46</v>
      </c>
      <c r="D56" s="162">
        <v>61047</v>
      </c>
      <c r="E56" s="163">
        <v>-18</v>
      </c>
      <c r="F56" s="162">
        <v>-24165.8</v>
      </c>
      <c r="G56" s="164">
        <v>28</v>
      </c>
      <c r="H56" s="165">
        <v>36881.199999999997</v>
      </c>
    </row>
    <row r="57" spans="1:8" x14ac:dyDescent="0.25">
      <c r="A57" s="154"/>
      <c r="B57" s="155" t="s">
        <v>8</v>
      </c>
      <c r="C57" s="156">
        <v>402</v>
      </c>
      <c r="D57" s="157">
        <v>4388322</v>
      </c>
      <c r="E57" s="158">
        <v>0</v>
      </c>
      <c r="F57" s="157">
        <v>0</v>
      </c>
      <c r="G57" s="158">
        <v>402</v>
      </c>
      <c r="H57" s="157">
        <v>4388322</v>
      </c>
    </row>
    <row r="58" spans="1:8" x14ac:dyDescent="0.25">
      <c r="A58" s="159"/>
      <c r="B58" s="160" t="s">
        <v>19</v>
      </c>
      <c r="C58" s="161">
        <v>141</v>
      </c>
      <c r="D58" s="162">
        <v>1685016</v>
      </c>
      <c r="E58" s="163">
        <v>0</v>
      </c>
      <c r="F58" s="162">
        <v>0</v>
      </c>
      <c r="G58" s="164">
        <v>141</v>
      </c>
      <c r="H58" s="165">
        <v>1685016</v>
      </c>
    </row>
    <row r="59" spans="1:8" x14ac:dyDescent="0.25">
      <c r="A59" s="159"/>
      <c r="B59" s="160" t="s">
        <v>18</v>
      </c>
      <c r="C59" s="161">
        <v>102</v>
      </c>
      <c r="D59" s="162">
        <v>1097080</v>
      </c>
      <c r="E59" s="163">
        <v>21</v>
      </c>
      <c r="F59" s="162">
        <v>345898.4</v>
      </c>
      <c r="G59" s="164">
        <v>123</v>
      </c>
      <c r="H59" s="165">
        <v>1442978.4</v>
      </c>
    </row>
    <row r="60" spans="1:8" x14ac:dyDescent="0.25">
      <c r="A60" s="159"/>
      <c r="B60" s="160" t="s">
        <v>2</v>
      </c>
      <c r="C60" s="161">
        <v>63</v>
      </c>
      <c r="D60" s="162">
        <v>509144</v>
      </c>
      <c r="E60" s="163">
        <v>0</v>
      </c>
      <c r="F60" s="162">
        <v>0</v>
      </c>
      <c r="G60" s="164">
        <v>63</v>
      </c>
      <c r="H60" s="165">
        <v>509144</v>
      </c>
    </row>
    <row r="61" spans="1:8" x14ac:dyDescent="0.25">
      <c r="A61" s="159"/>
      <c r="B61" s="160" t="s">
        <v>1</v>
      </c>
      <c r="C61" s="161">
        <v>96</v>
      </c>
      <c r="D61" s="162">
        <v>1097082</v>
      </c>
      <c r="E61" s="163">
        <v>-21</v>
      </c>
      <c r="F61" s="162">
        <v>-345898.4</v>
      </c>
      <c r="G61" s="164">
        <v>75</v>
      </c>
      <c r="H61" s="165">
        <v>751183.6</v>
      </c>
    </row>
    <row r="62" spans="1:8" x14ac:dyDescent="0.25">
      <c r="A62" s="154"/>
      <c r="B62" s="155" t="s">
        <v>3</v>
      </c>
      <c r="C62" s="158">
        <v>3275</v>
      </c>
      <c r="D62" s="157">
        <v>2506730</v>
      </c>
      <c r="E62" s="158">
        <v>0</v>
      </c>
      <c r="F62" s="157">
        <v>0</v>
      </c>
      <c r="G62" s="158">
        <v>3275</v>
      </c>
      <c r="H62" s="157">
        <v>2506730</v>
      </c>
    </row>
    <row r="63" spans="1:8" x14ac:dyDescent="0.25">
      <c r="A63" s="159"/>
      <c r="B63" s="160" t="s">
        <v>19</v>
      </c>
      <c r="C63" s="163">
        <v>1524</v>
      </c>
      <c r="D63" s="162">
        <v>1130732</v>
      </c>
      <c r="E63" s="163">
        <v>0</v>
      </c>
      <c r="F63" s="162">
        <v>0</v>
      </c>
      <c r="G63" s="164">
        <v>1524</v>
      </c>
      <c r="H63" s="165">
        <v>1130732</v>
      </c>
    </row>
    <row r="64" spans="1:8" x14ac:dyDescent="0.25">
      <c r="A64" s="159"/>
      <c r="B64" s="160" t="s">
        <v>18</v>
      </c>
      <c r="C64" s="161">
        <v>819</v>
      </c>
      <c r="D64" s="162">
        <v>626683</v>
      </c>
      <c r="E64" s="163">
        <v>227</v>
      </c>
      <c r="F64" s="162">
        <v>149396.70000000001</v>
      </c>
      <c r="G64" s="164">
        <v>1046</v>
      </c>
      <c r="H64" s="165">
        <v>776079.7</v>
      </c>
    </row>
    <row r="65" spans="1:8" x14ac:dyDescent="0.25">
      <c r="A65" s="159"/>
      <c r="B65" s="160" t="s">
        <v>2</v>
      </c>
      <c r="C65" s="161">
        <v>114</v>
      </c>
      <c r="D65" s="162">
        <v>122634</v>
      </c>
      <c r="E65" s="163">
        <v>0</v>
      </c>
      <c r="F65" s="162">
        <v>0</v>
      </c>
      <c r="G65" s="164">
        <v>114</v>
      </c>
      <c r="H65" s="165">
        <v>122634</v>
      </c>
    </row>
    <row r="66" spans="1:8" x14ac:dyDescent="0.25">
      <c r="A66" s="159"/>
      <c r="B66" s="160" t="s">
        <v>1</v>
      </c>
      <c r="C66" s="161">
        <v>818</v>
      </c>
      <c r="D66" s="162">
        <v>626681</v>
      </c>
      <c r="E66" s="163">
        <v>-227</v>
      </c>
      <c r="F66" s="162">
        <v>-149396.70000000001</v>
      </c>
      <c r="G66" s="164">
        <v>591</v>
      </c>
      <c r="H66" s="165">
        <v>477284.3</v>
      </c>
    </row>
  </sheetData>
  <mergeCells count="7">
    <mergeCell ref="A3:A4"/>
    <mergeCell ref="F1:H1"/>
    <mergeCell ref="B2:H2"/>
    <mergeCell ref="B3:B4"/>
    <mergeCell ref="C3:D3"/>
    <mergeCell ref="E3:F3"/>
    <mergeCell ref="G3:H3"/>
  </mergeCells>
  <pageMargins left="0.7" right="0.7" top="0.75" bottom="0.75" header="0.3" footer="0.3"/>
  <pageSetup paperSize="9" scale="80"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view="pageBreakPreview" zoomScale="130" zoomScaleNormal="100" zoomScaleSheetLayoutView="130" workbookViewId="0">
      <selection activeCell="F16" sqref="F16"/>
    </sheetView>
  </sheetViews>
  <sheetFormatPr defaultColWidth="9.140625" defaultRowHeight="15" x14ac:dyDescent="0.25"/>
  <cols>
    <col min="1" max="1" width="8.7109375" customWidth="1"/>
    <col min="2" max="2" width="26.42578125" customWidth="1"/>
    <col min="3" max="3" width="7" customWidth="1"/>
    <col min="4" max="4" width="16" customWidth="1"/>
    <col min="6" max="6" width="13.140625" customWidth="1"/>
    <col min="7" max="7" width="9.140625" customWidth="1"/>
    <col min="8" max="8" width="16" customWidth="1"/>
    <col min="257" max="257" width="8.7109375" customWidth="1"/>
    <col min="258" max="258" width="39.42578125" customWidth="1"/>
    <col min="259" max="259" width="13.85546875" customWidth="1"/>
    <col min="260" max="260" width="24.28515625" customWidth="1"/>
    <col min="513" max="513" width="8.7109375" customWidth="1"/>
    <col min="514" max="514" width="39.42578125" customWidth="1"/>
    <col min="515" max="515" width="13.85546875" customWidth="1"/>
    <col min="516" max="516" width="24.28515625" customWidth="1"/>
    <col min="769" max="769" width="8.7109375" customWidth="1"/>
    <col min="770" max="770" width="39.42578125" customWidth="1"/>
    <col min="771" max="771" width="13.85546875" customWidth="1"/>
    <col min="772" max="772" width="24.28515625" customWidth="1"/>
    <col min="1025" max="1025" width="8.7109375" customWidth="1"/>
    <col min="1026" max="1026" width="39.42578125" customWidth="1"/>
    <col min="1027" max="1027" width="13.85546875" customWidth="1"/>
    <col min="1028" max="1028" width="24.28515625" customWidth="1"/>
    <col min="1281" max="1281" width="8.7109375" customWidth="1"/>
    <col min="1282" max="1282" width="39.42578125" customWidth="1"/>
    <col min="1283" max="1283" width="13.85546875" customWidth="1"/>
    <col min="1284" max="1284" width="24.28515625" customWidth="1"/>
    <col min="1537" max="1537" width="8.7109375" customWidth="1"/>
    <col min="1538" max="1538" width="39.42578125" customWidth="1"/>
    <col min="1539" max="1539" width="13.85546875" customWidth="1"/>
    <col min="1540" max="1540" width="24.28515625" customWidth="1"/>
    <col min="1793" max="1793" width="8.7109375" customWidth="1"/>
    <col min="1794" max="1794" width="39.42578125" customWidth="1"/>
    <col min="1795" max="1795" width="13.85546875" customWidth="1"/>
    <col min="1796" max="1796" width="24.28515625" customWidth="1"/>
    <col min="2049" max="2049" width="8.7109375" customWidth="1"/>
    <col min="2050" max="2050" width="39.42578125" customWidth="1"/>
    <col min="2051" max="2051" width="13.85546875" customWidth="1"/>
    <col min="2052" max="2052" width="24.28515625" customWidth="1"/>
    <col min="2305" max="2305" width="8.7109375" customWidth="1"/>
    <col min="2306" max="2306" width="39.42578125" customWidth="1"/>
    <col min="2307" max="2307" width="13.85546875" customWidth="1"/>
    <col min="2308" max="2308" width="24.28515625" customWidth="1"/>
    <col min="2561" max="2561" width="8.7109375" customWidth="1"/>
    <col min="2562" max="2562" width="39.42578125" customWidth="1"/>
    <col min="2563" max="2563" width="13.85546875" customWidth="1"/>
    <col min="2564" max="2564" width="24.28515625" customWidth="1"/>
    <col min="2817" max="2817" width="8.7109375" customWidth="1"/>
    <col min="2818" max="2818" width="39.42578125" customWidth="1"/>
    <col min="2819" max="2819" width="13.85546875" customWidth="1"/>
    <col min="2820" max="2820" width="24.28515625" customWidth="1"/>
    <col min="3073" max="3073" width="8.7109375" customWidth="1"/>
    <col min="3074" max="3074" width="39.42578125" customWidth="1"/>
    <col min="3075" max="3075" width="13.85546875" customWidth="1"/>
    <col min="3076" max="3076" width="24.28515625" customWidth="1"/>
    <col min="3329" max="3329" width="8.7109375" customWidth="1"/>
    <col min="3330" max="3330" width="39.42578125" customWidth="1"/>
    <col min="3331" max="3331" width="13.85546875" customWidth="1"/>
    <col min="3332" max="3332" width="24.28515625" customWidth="1"/>
    <col min="3585" max="3585" width="8.7109375" customWidth="1"/>
    <col min="3586" max="3586" width="39.42578125" customWidth="1"/>
    <col min="3587" max="3587" width="13.85546875" customWidth="1"/>
    <col min="3588" max="3588" width="24.28515625" customWidth="1"/>
    <col min="3841" max="3841" width="8.7109375" customWidth="1"/>
    <col min="3842" max="3842" width="39.42578125" customWidth="1"/>
    <col min="3843" max="3843" width="13.85546875" customWidth="1"/>
    <col min="3844" max="3844" width="24.28515625" customWidth="1"/>
    <col min="4097" max="4097" width="8.7109375" customWidth="1"/>
    <col min="4098" max="4098" width="39.42578125" customWidth="1"/>
    <col min="4099" max="4099" width="13.85546875" customWidth="1"/>
    <col min="4100" max="4100" width="24.28515625" customWidth="1"/>
    <col min="4353" max="4353" width="8.7109375" customWidth="1"/>
    <col min="4354" max="4354" width="39.42578125" customWidth="1"/>
    <col min="4355" max="4355" width="13.85546875" customWidth="1"/>
    <col min="4356" max="4356" width="24.28515625" customWidth="1"/>
    <col min="4609" max="4609" width="8.7109375" customWidth="1"/>
    <col min="4610" max="4610" width="39.42578125" customWidth="1"/>
    <col min="4611" max="4611" width="13.85546875" customWidth="1"/>
    <col min="4612" max="4612" width="24.28515625" customWidth="1"/>
    <col min="4865" max="4865" width="8.7109375" customWidth="1"/>
    <col min="4866" max="4866" width="39.42578125" customWidth="1"/>
    <col min="4867" max="4867" width="13.85546875" customWidth="1"/>
    <col min="4868" max="4868" width="24.28515625" customWidth="1"/>
    <col min="5121" max="5121" width="8.7109375" customWidth="1"/>
    <col min="5122" max="5122" width="39.42578125" customWidth="1"/>
    <col min="5123" max="5123" width="13.85546875" customWidth="1"/>
    <col min="5124" max="5124" width="24.28515625" customWidth="1"/>
    <col min="5377" max="5377" width="8.7109375" customWidth="1"/>
    <col min="5378" max="5378" width="39.42578125" customWidth="1"/>
    <col min="5379" max="5379" width="13.85546875" customWidth="1"/>
    <col min="5380" max="5380" width="24.28515625" customWidth="1"/>
    <col min="5633" max="5633" width="8.7109375" customWidth="1"/>
    <col min="5634" max="5634" width="39.42578125" customWidth="1"/>
    <col min="5635" max="5635" width="13.85546875" customWidth="1"/>
    <col min="5636" max="5636" width="24.28515625" customWidth="1"/>
    <col min="5889" max="5889" width="8.7109375" customWidth="1"/>
    <col min="5890" max="5890" width="39.42578125" customWidth="1"/>
    <col min="5891" max="5891" width="13.85546875" customWidth="1"/>
    <col min="5892" max="5892" width="24.28515625" customWidth="1"/>
    <col min="6145" max="6145" width="8.7109375" customWidth="1"/>
    <col min="6146" max="6146" width="39.42578125" customWidth="1"/>
    <col min="6147" max="6147" width="13.85546875" customWidth="1"/>
    <col min="6148" max="6148" width="24.28515625" customWidth="1"/>
    <col min="6401" max="6401" width="8.7109375" customWidth="1"/>
    <col min="6402" max="6402" width="39.42578125" customWidth="1"/>
    <col min="6403" max="6403" width="13.85546875" customWidth="1"/>
    <col min="6404" max="6404" width="24.28515625" customWidth="1"/>
    <col min="6657" max="6657" width="8.7109375" customWidth="1"/>
    <col min="6658" max="6658" width="39.42578125" customWidth="1"/>
    <col min="6659" max="6659" width="13.85546875" customWidth="1"/>
    <col min="6660" max="6660" width="24.28515625" customWidth="1"/>
    <col min="6913" max="6913" width="8.7109375" customWidth="1"/>
    <col min="6914" max="6914" width="39.42578125" customWidth="1"/>
    <col min="6915" max="6915" width="13.85546875" customWidth="1"/>
    <col min="6916" max="6916" width="24.28515625" customWidth="1"/>
    <col min="7169" max="7169" width="8.7109375" customWidth="1"/>
    <col min="7170" max="7170" width="39.42578125" customWidth="1"/>
    <col min="7171" max="7171" width="13.85546875" customWidth="1"/>
    <col min="7172" max="7172" width="24.28515625" customWidth="1"/>
    <col min="7425" max="7425" width="8.7109375" customWidth="1"/>
    <col min="7426" max="7426" width="39.42578125" customWidth="1"/>
    <col min="7427" max="7427" width="13.85546875" customWidth="1"/>
    <col min="7428" max="7428" width="24.28515625" customWidth="1"/>
    <col min="7681" max="7681" width="8.7109375" customWidth="1"/>
    <col min="7682" max="7682" width="39.42578125" customWidth="1"/>
    <col min="7683" max="7683" width="13.85546875" customWidth="1"/>
    <col min="7684" max="7684" width="24.28515625" customWidth="1"/>
    <col min="7937" max="7937" width="8.7109375" customWidth="1"/>
    <col min="7938" max="7938" width="39.42578125" customWidth="1"/>
    <col min="7939" max="7939" width="13.85546875" customWidth="1"/>
    <col min="7940" max="7940" width="24.28515625" customWidth="1"/>
    <col min="8193" max="8193" width="8.7109375" customWidth="1"/>
    <col min="8194" max="8194" width="39.42578125" customWidth="1"/>
    <col min="8195" max="8195" width="13.85546875" customWidth="1"/>
    <col min="8196" max="8196" width="24.28515625" customWidth="1"/>
    <col min="8449" max="8449" width="8.7109375" customWidth="1"/>
    <col min="8450" max="8450" width="39.42578125" customWidth="1"/>
    <col min="8451" max="8451" width="13.85546875" customWidth="1"/>
    <col min="8452" max="8452" width="24.28515625" customWidth="1"/>
    <col min="8705" max="8705" width="8.7109375" customWidth="1"/>
    <col min="8706" max="8706" width="39.42578125" customWidth="1"/>
    <col min="8707" max="8707" width="13.85546875" customWidth="1"/>
    <col min="8708" max="8708" width="24.28515625" customWidth="1"/>
    <col min="8961" max="8961" width="8.7109375" customWidth="1"/>
    <col min="8962" max="8962" width="39.42578125" customWidth="1"/>
    <col min="8963" max="8963" width="13.85546875" customWidth="1"/>
    <col min="8964" max="8964" width="24.28515625" customWidth="1"/>
    <col min="9217" max="9217" width="8.7109375" customWidth="1"/>
    <col min="9218" max="9218" width="39.42578125" customWidth="1"/>
    <col min="9219" max="9219" width="13.85546875" customWidth="1"/>
    <col min="9220" max="9220" width="24.28515625" customWidth="1"/>
    <col min="9473" max="9473" width="8.7109375" customWidth="1"/>
    <col min="9474" max="9474" width="39.42578125" customWidth="1"/>
    <col min="9475" max="9475" width="13.85546875" customWidth="1"/>
    <col min="9476" max="9476" width="24.28515625" customWidth="1"/>
    <col min="9729" max="9729" width="8.7109375" customWidth="1"/>
    <col min="9730" max="9730" width="39.42578125" customWidth="1"/>
    <col min="9731" max="9731" width="13.85546875" customWidth="1"/>
    <col min="9732" max="9732" width="24.28515625" customWidth="1"/>
    <col min="9985" max="9985" width="8.7109375" customWidth="1"/>
    <col min="9986" max="9986" width="39.42578125" customWidth="1"/>
    <col min="9987" max="9987" width="13.85546875" customWidth="1"/>
    <col min="9988" max="9988" width="24.28515625" customWidth="1"/>
    <col min="10241" max="10241" width="8.7109375" customWidth="1"/>
    <col min="10242" max="10242" width="39.42578125" customWidth="1"/>
    <col min="10243" max="10243" width="13.85546875" customWidth="1"/>
    <col min="10244" max="10244" width="24.28515625" customWidth="1"/>
    <col min="10497" max="10497" width="8.7109375" customWidth="1"/>
    <col min="10498" max="10498" width="39.42578125" customWidth="1"/>
    <col min="10499" max="10499" width="13.85546875" customWidth="1"/>
    <col min="10500" max="10500" width="24.28515625" customWidth="1"/>
    <col min="10753" max="10753" width="8.7109375" customWidth="1"/>
    <col min="10754" max="10754" width="39.42578125" customWidth="1"/>
    <col min="10755" max="10755" width="13.85546875" customWidth="1"/>
    <col min="10756" max="10756" width="24.28515625" customWidth="1"/>
    <col min="11009" max="11009" width="8.7109375" customWidth="1"/>
    <col min="11010" max="11010" width="39.42578125" customWidth="1"/>
    <col min="11011" max="11011" width="13.85546875" customWidth="1"/>
    <col min="11012" max="11012" width="24.28515625" customWidth="1"/>
    <col min="11265" max="11265" width="8.7109375" customWidth="1"/>
    <col min="11266" max="11266" width="39.42578125" customWidth="1"/>
    <col min="11267" max="11267" width="13.85546875" customWidth="1"/>
    <col min="11268" max="11268" width="24.28515625" customWidth="1"/>
    <col min="11521" max="11521" width="8.7109375" customWidth="1"/>
    <col min="11522" max="11522" width="39.42578125" customWidth="1"/>
    <col min="11523" max="11523" width="13.85546875" customWidth="1"/>
    <col min="11524" max="11524" width="24.28515625" customWidth="1"/>
    <col min="11777" max="11777" width="8.7109375" customWidth="1"/>
    <col min="11778" max="11778" width="39.42578125" customWidth="1"/>
    <col min="11779" max="11779" width="13.85546875" customWidth="1"/>
    <col min="11780" max="11780" width="24.28515625" customWidth="1"/>
    <col min="12033" max="12033" width="8.7109375" customWidth="1"/>
    <col min="12034" max="12034" width="39.42578125" customWidth="1"/>
    <col min="12035" max="12035" width="13.85546875" customWidth="1"/>
    <col min="12036" max="12036" width="24.28515625" customWidth="1"/>
    <col min="12289" max="12289" width="8.7109375" customWidth="1"/>
    <col min="12290" max="12290" width="39.42578125" customWidth="1"/>
    <col min="12291" max="12291" width="13.85546875" customWidth="1"/>
    <col min="12292" max="12292" width="24.28515625" customWidth="1"/>
    <col min="12545" max="12545" width="8.7109375" customWidth="1"/>
    <col min="12546" max="12546" width="39.42578125" customWidth="1"/>
    <col min="12547" max="12547" width="13.85546875" customWidth="1"/>
    <col min="12548" max="12548" width="24.28515625" customWidth="1"/>
    <col min="12801" max="12801" width="8.7109375" customWidth="1"/>
    <col min="12802" max="12802" width="39.42578125" customWidth="1"/>
    <col min="12803" max="12803" width="13.85546875" customWidth="1"/>
    <col min="12804" max="12804" width="24.28515625" customWidth="1"/>
    <col min="13057" max="13057" width="8.7109375" customWidth="1"/>
    <col min="13058" max="13058" width="39.42578125" customWidth="1"/>
    <col min="13059" max="13059" width="13.85546875" customWidth="1"/>
    <col min="13060" max="13060" width="24.28515625" customWidth="1"/>
    <col min="13313" max="13313" width="8.7109375" customWidth="1"/>
    <col min="13314" max="13314" width="39.42578125" customWidth="1"/>
    <col min="13315" max="13315" width="13.85546875" customWidth="1"/>
    <col min="13316" max="13316" width="24.28515625" customWidth="1"/>
    <col min="13569" max="13569" width="8.7109375" customWidth="1"/>
    <col min="13570" max="13570" width="39.42578125" customWidth="1"/>
    <col min="13571" max="13571" width="13.85546875" customWidth="1"/>
    <col min="13572" max="13572" width="24.28515625" customWidth="1"/>
    <col min="13825" max="13825" width="8.7109375" customWidth="1"/>
    <col min="13826" max="13826" width="39.42578125" customWidth="1"/>
    <col min="13827" max="13827" width="13.85546875" customWidth="1"/>
    <col min="13828" max="13828" width="24.28515625" customWidth="1"/>
    <col min="14081" max="14081" width="8.7109375" customWidth="1"/>
    <col min="14082" max="14082" width="39.42578125" customWidth="1"/>
    <col min="14083" max="14083" width="13.85546875" customWidth="1"/>
    <col min="14084" max="14084" width="24.28515625" customWidth="1"/>
    <col min="14337" max="14337" width="8.7109375" customWidth="1"/>
    <col min="14338" max="14338" width="39.42578125" customWidth="1"/>
    <col min="14339" max="14339" width="13.85546875" customWidth="1"/>
    <col min="14340" max="14340" width="24.28515625" customWidth="1"/>
    <col min="14593" max="14593" width="8.7109375" customWidth="1"/>
    <col min="14594" max="14594" width="39.42578125" customWidth="1"/>
    <col min="14595" max="14595" width="13.85546875" customWidth="1"/>
    <col min="14596" max="14596" width="24.28515625" customWidth="1"/>
    <col min="14849" max="14849" width="8.7109375" customWidth="1"/>
    <col min="14850" max="14850" width="39.42578125" customWidth="1"/>
    <col min="14851" max="14851" width="13.85546875" customWidth="1"/>
    <col min="14852" max="14852" width="24.28515625" customWidth="1"/>
    <col min="15105" max="15105" width="8.7109375" customWidth="1"/>
    <col min="15106" max="15106" width="39.42578125" customWidth="1"/>
    <col min="15107" max="15107" width="13.85546875" customWidth="1"/>
    <col min="15108" max="15108" width="24.28515625" customWidth="1"/>
    <col min="15361" max="15361" width="8.7109375" customWidth="1"/>
    <col min="15362" max="15362" width="39.42578125" customWidth="1"/>
    <col min="15363" max="15363" width="13.85546875" customWidth="1"/>
    <col min="15364" max="15364" width="24.28515625" customWidth="1"/>
    <col min="15617" max="15617" width="8.7109375" customWidth="1"/>
    <col min="15618" max="15618" width="39.42578125" customWidth="1"/>
    <col min="15619" max="15619" width="13.85546875" customWidth="1"/>
    <col min="15620" max="15620" width="24.28515625" customWidth="1"/>
    <col min="15873" max="15873" width="8.7109375" customWidth="1"/>
    <col min="15874" max="15874" width="39.42578125" customWidth="1"/>
    <col min="15875" max="15875" width="13.85546875" customWidth="1"/>
    <col min="15876" max="15876" width="24.28515625" customWidth="1"/>
    <col min="16129" max="16129" width="8.7109375" customWidth="1"/>
    <col min="16130" max="16130" width="39.42578125" customWidth="1"/>
    <col min="16131" max="16131" width="13.85546875" customWidth="1"/>
    <col min="16132" max="16132" width="24.28515625" customWidth="1"/>
  </cols>
  <sheetData>
    <row r="1" spans="1:10" ht="48.2" customHeight="1" x14ac:dyDescent="0.25">
      <c r="F1" s="296" t="s">
        <v>239</v>
      </c>
      <c r="G1" s="296"/>
      <c r="H1" s="296"/>
    </row>
    <row r="2" spans="1:10" ht="69.75" customHeight="1" x14ac:dyDescent="0.25">
      <c r="A2" s="293" t="s">
        <v>36</v>
      </c>
      <c r="B2" s="294"/>
      <c r="C2" s="294"/>
      <c r="D2" s="294"/>
      <c r="E2" s="294"/>
      <c r="F2" s="294"/>
      <c r="G2" s="294"/>
      <c r="H2" s="295"/>
      <c r="I2" s="36"/>
      <c r="J2" s="36"/>
    </row>
    <row r="3" spans="1:10" s="109" customFormat="1" ht="32.25" customHeight="1" x14ac:dyDescent="0.25">
      <c r="A3" s="297" t="s">
        <v>27</v>
      </c>
      <c r="B3" s="299" t="s">
        <v>246</v>
      </c>
      <c r="C3" s="287" t="s">
        <v>26</v>
      </c>
      <c r="D3" s="287"/>
      <c r="E3" s="287" t="s">
        <v>25</v>
      </c>
      <c r="F3" s="287"/>
      <c r="G3" s="287" t="s">
        <v>24</v>
      </c>
      <c r="H3" s="287"/>
    </row>
    <row r="4" spans="1:10" s="109" customFormat="1" ht="21.75" customHeight="1" x14ac:dyDescent="0.25">
      <c r="A4" s="298"/>
      <c r="B4" s="299"/>
      <c r="C4" s="110" t="s">
        <v>37</v>
      </c>
      <c r="D4" s="110" t="s">
        <v>29</v>
      </c>
      <c r="E4" s="110" t="s">
        <v>37</v>
      </c>
      <c r="F4" s="110" t="s">
        <v>29</v>
      </c>
      <c r="G4" s="110" t="s">
        <v>37</v>
      </c>
      <c r="H4" s="110" t="s">
        <v>29</v>
      </c>
    </row>
    <row r="5" spans="1:10" ht="22.5" customHeight="1" x14ac:dyDescent="0.25">
      <c r="A5" s="37" t="s">
        <v>30</v>
      </c>
      <c r="B5" s="37" t="s">
        <v>31</v>
      </c>
      <c r="C5" s="38">
        <v>8305</v>
      </c>
      <c r="D5" s="39">
        <v>24264121</v>
      </c>
      <c r="E5" s="40">
        <v>-4143</v>
      </c>
      <c r="F5" s="41">
        <v>-12106352</v>
      </c>
      <c r="G5" s="40">
        <f>C5+E5</f>
        <v>4162</v>
      </c>
      <c r="H5" s="44">
        <f>D5+F5</f>
        <v>12157769</v>
      </c>
    </row>
    <row r="6" spans="1:10" ht="23.25" customHeight="1" x14ac:dyDescent="0.25">
      <c r="A6" s="37" t="s">
        <v>32</v>
      </c>
      <c r="B6" s="37" t="s">
        <v>33</v>
      </c>
      <c r="C6" s="38">
        <v>10633</v>
      </c>
      <c r="D6" s="39">
        <v>31067002</v>
      </c>
      <c r="E6" s="40">
        <v>-5311</v>
      </c>
      <c r="F6" s="41">
        <v>-15517239</v>
      </c>
      <c r="G6" s="40">
        <f t="shared" ref="G6:G8" si="0">C6+E6</f>
        <v>5322</v>
      </c>
      <c r="H6" s="44">
        <f t="shared" ref="H6:H8" si="1">D6+F6</f>
        <v>15549763</v>
      </c>
    </row>
    <row r="7" spans="1:10" ht="21.75" customHeight="1" x14ac:dyDescent="0.25">
      <c r="A7" s="42">
        <v>560275</v>
      </c>
      <c r="B7" s="42" t="s">
        <v>34</v>
      </c>
      <c r="C7" s="43"/>
      <c r="D7" s="43"/>
      <c r="E7" s="40">
        <v>9454</v>
      </c>
      <c r="F7" s="41">
        <v>27622376</v>
      </c>
      <c r="G7" s="40">
        <f t="shared" si="0"/>
        <v>9454</v>
      </c>
      <c r="H7" s="44">
        <f t="shared" si="1"/>
        <v>27622376</v>
      </c>
    </row>
    <row r="8" spans="1:10" ht="24" customHeight="1" x14ac:dyDescent="0.25">
      <c r="A8" s="292" t="s">
        <v>35</v>
      </c>
      <c r="B8" s="292"/>
      <c r="C8" s="40">
        <v>18938</v>
      </c>
      <c r="D8" s="44">
        <v>55331123</v>
      </c>
      <c r="E8" s="40">
        <v>0</v>
      </c>
      <c r="F8" s="44">
        <f>F5+F6+F7</f>
        <v>-1215</v>
      </c>
      <c r="G8" s="40">
        <f t="shared" si="0"/>
        <v>18938</v>
      </c>
      <c r="H8" s="44">
        <f t="shared" si="1"/>
        <v>55329908</v>
      </c>
    </row>
  </sheetData>
  <mergeCells count="8">
    <mergeCell ref="A8:B8"/>
    <mergeCell ref="A2:H2"/>
    <mergeCell ref="F1:H1"/>
    <mergeCell ref="E3:F3"/>
    <mergeCell ref="G3:H3"/>
    <mergeCell ref="A3:A4"/>
    <mergeCell ref="B3:B4"/>
    <mergeCell ref="C3:D3"/>
  </mergeCells>
  <pageMargins left="0.7" right="0.7" top="0.75" bottom="0.75" header="0.3" footer="0.3"/>
  <pageSetup paperSize="9" scale="8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8"/>
  <sheetViews>
    <sheetView view="pageBreakPreview" zoomScale="110" zoomScaleNormal="115" zoomScaleSheetLayoutView="110" workbookViewId="0">
      <pane xSplit="1" ySplit="4" topLeftCell="B32" activePane="bottomRight" state="frozen"/>
      <selection pane="topRight" activeCell="B1" sqref="B1"/>
      <selection pane="bottomLeft" activeCell="A5" sqref="A5"/>
      <selection pane="bottomRight" activeCell="J187" sqref="J187"/>
    </sheetView>
  </sheetViews>
  <sheetFormatPr defaultRowHeight="11.25" x14ac:dyDescent="0.2"/>
  <cols>
    <col min="1" max="1" width="8.5703125" style="6" customWidth="1"/>
    <col min="2" max="2" width="28.140625" style="3" customWidth="1"/>
    <col min="3" max="3" width="9.7109375" style="2" customWidth="1"/>
    <col min="4" max="4" width="14.42578125" style="5" customWidth="1"/>
    <col min="5" max="5" width="10.85546875" style="4" customWidth="1"/>
    <col min="6" max="6" width="13.28515625" style="3" customWidth="1"/>
    <col min="7" max="7" width="10.28515625" style="2" customWidth="1"/>
    <col min="8" max="8" width="14.140625" style="2" customWidth="1"/>
    <col min="9" max="9" width="11" style="1" customWidth="1"/>
    <col min="10" max="10" width="12.5703125" style="1" bestFit="1" customWidth="1"/>
    <col min="11" max="16384" width="9.140625" style="1"/>
  </cols>
  <sheetData>
    <row r="1" spans="1:9" ht="40.5" customHeight="1" x14ac:dyDescent="0.2">
      <c r="A1" s="35"/>
      <c r="B1" s="34"/>
      <c r="C1" s="34"/>
      <c r="D1" s="34"/>
      <c r="E1" s="33"/>
      <c r="F1" s="278" t="s">
        <v>286</v>
      </c>
      <c r="G1" s="278"/>
      <c r="H1" s="278"/>
    </row>
    <row r="2" spans="1:9" ht="43.5" customHeight="1" x14ac:dyDescent="0.2">
      <c r="A2" s="282" t="s">
        <v>28</v>
      </c>
      <c r="B2" s="283"/>
      <c r="C2" s="283"/>
      <c r="D2" s="283"/>
      <c r="E2" s="283"/>
      <c r="F2" s="283"/>
      <c r="G2" s="283"/>
      <c r="H2" s="284"/>
    </row>
    <row r="3" spans="1:9" ht="24.75" customHeight="1" x14ac:dyDescent="0.2">
      <c r="A3" s="285" t="s">
        <v>27</v>
      </c>
      <c r="B3" s="255" t="s">
        <v>214</v>
      </c>
      <c r="C3" s="287" t="s">
        <v>26</v>
      </c>
      <c r="D3" s="287"/>
      <c r="E3" s="287" t="s">
        <v>25</v>
      </c>
      <c r="F3" s="287"/>
      <c r="G3" s="287" t="s">
        <v>24</v>
      </c>
      <c r="H3" s="287"/>
    </row>
    <row r="4" spans="1:9" ht="15" customHeight="1" x14ac:dyDescent="0.2">
      <c r="A4" s="285"/>
      <c r="B4" s="255"/>
      <c r="C4" s="30" t="s">
        <v>23</v>
      </c>
      <c r="D4" s="30" t="s">
        <v>22</v>
      </c>
      <c r="E4" s="32" t="s">
        <v>23</v>
      </c>
      <c r="F4" s="31" t="s">
        <v>22</v>
      </c>
      <c r="G4" s="30" t="s">
        <v>23</v>
      </c>
      <c r="H4" s="30" t="s">
        <v>22</v>
      </c>
    </row>
    <row r="5" spans="1:9" s="28" customFormat="1" ht="17.25" customHeight="1" x14ac:dyDescent="0.25">
      <c r="A5" s="147">
        <v>560047</v>
      </c>
      <c r="B5" s="300" t="s">
        <v>21</v>
      </c>
      <c r="C5" s="300"/>
      <c r="D5" s="300"/>
      <c r="E5" s="300"/>
      <c r="F5" s="300"/>
      <c r="G5" s="300"/>
      <c r="H5" s="300"/>
      <c r="I5" s="29"/>
    </row>
    <row r="6" spans="1:9" x14ac:dyDescent="0.2">
      <c r="A6" s="16"/>
      <c r="B6" s="21" t="s">
        <v>11</v>
      </c>
      <c r="C6" s="18">
        <f t="shared" ref="C6:H6" si="0">SUM(C7:C10)</f>
        <v>910</v>
      </c>
      <c r="D6" s="17">
        <f t="shared" si="0"/>
        <v>3318359</v>
      </c>
      <c r="E6" s="20">
        <f t="shared" si="0"/>
        <v>-585</v>
      </c>
      <c r="F6" s="19">
        <f t="shared" si="0"/>
        <v>-2137123.17</v>
      </c>
      <c r="G6" s="18">
        <f t="shared" si="0"/>
        <v>325</v>
      </c>
      <c r="H6" s="17">
        <f t="shared" si="0"/>
        <v>1181235.83</v>
      </c>
      <c r="I6" s="2"/>
    </row>
    <row r="7" spans="1:9" x14ac:dyDescent="0.2">
      <c r="A7" s="16"/>
      <c r="B7" s="15" t="s">
        <v>19</v>
      </c>
      <c r="C7" s="12">
        <v>228</v>
      </c>
      <c r="D7" s="11">
        <v>829590</v>
      </c>
      <c r="E7" s="14">
        <v>-27</v>
      </c>
      <c r="F7" s="13">
        <v>-102628.24</v>
      </c>
      <c r="G7" s="12">
        <f t="shared" ref="G7:H10" si="1">C7+E7</f>
        <v>201</v>
      </c>
      <c r="H7" s="11">
        <f t="shared" si="1"/>
        <v>726961.76</v>
      </c>
      <c r="I7" s="2"/>
    </row>
    <row r="8" spans="1:9" x14ac:dyDescent="0.2">
      <c r="A8" s="16"/>
      <c r="B8" s="15" t="s">
        <v>18</v>
      </c>
      <c r="C8" s="12">
        <v>228</v>
      </c>
      <c r="D8" s="11">
        <v>829590</v>
      </c>
      <c r="E8" s="14">
        <v>-104</v>
      </c>
      <c r="F8" s="13">
        <v>-375315.93</v>
      </c>
      <c r="G8" s="12">
        <f t="shared" si="1"/>
        <v>124</v>
      </c>
      <c r="H8" s="11">
        <f t="shared" si="1"/>
        <v>454274.07</v>
      </c>
      <c r="I8" s="2"/>
    </row>
    <row r="9" spans="1:9" x14ac:dyDescent="0.2">
      <c r="A9" s="16"/>
      <c r="B9" s="15" t="s">
        <v>2</v>
      </c>
      <c r="C9" s="12">
        <v>228</v>
      </c>
      <c r="D9" s="11">
        <v>829590</v>
      </c>
      <c r="E9" s="14">
        <v>-228</v>
      </c>
      <c r="F9" s="13">
        <v>-829590</v>
      </c>
      <c r="G9" s="12">
        <f t="shared" si="1"/>
        <v>0</v>
      </c>
      <c r="H9" s="11">
        <f t="shared" si="1"/>
        <v>0</v>
      </c>
      <c r="I9" s="2"/>
    </row>
    <row r="10" spans="1:9" x14ac:dyDescent="0.2">
      <c r="A10" s="16"/>
      <c r="B10" s="15" t="s">
        <v>1</v>
      </c>
      <c r="C10" s="12">
        <v>226</v>
      </c>
      <c r="D10" s="11">
        <v>829589</v>
      </c>
      <c r="E10" s="14">
        <v>-226</v>
      </c>
      <c r="F10" s="13">
        <v>-829589</v>
      </c>
      <c r="G10" s="12">
        <f t="shared" si="1"/>
        <v>0</v>
      </c>
      <c r="H10" s="11">
        <f t="shared" si="1"/>
        <v>0</v>
      </c>
      <c r="I10" s="2"/>
    </row>
    <row r="11" spans="1:9" x14ac:dyDescent="0.2">
      <c r="A11" s="16"/>
      <c r="B11" s="21" t="s">
        <v>10</v>
      </c>
      <c r="C11" s="18">
        <f t="shared" ref="C11:H11" si="2">SUM(C12:C15)</f>
        <v>4809</v>
      </c>
      <c r="D11" s="17">
        <f t="shared" si="2"/>
        <v>3387114.8</v>
      </c>
      <c r="E11" s="20">
        <f t="shared" si="2"/>
        <v>-4400</v>
      </c>
      <c r="F11" s="19">
        <f t="shared" si="2"/>
        <v>-3131734.9</v>
      </c>
      <c r="G11" s="18">
        <f t="shared" si="2"/>
        <v>409</v>
      </c>
      <c r="H11" s="17">
        <f t="shared" si="2"/>
        <v>255379.9</v>
      </c>
      <c r="I11" s="2"/>
    </row>
    <row r="12" spans="1:9" x14ac:dyDescent="0.2">
      <c r="A12" s="16"/>
      <c r="B12" s="15" t="s">
        <v>19</v>
      </c>
      <c r="C12" s="12">
        <v>178</v>
      </c>
      <c r="D12" s="11">
        <v>106522.8</v>
      </c>
      <c r="E12" s="14">
        <v>0</v>
      </c>
      <c r="F12" s="13">
        <v>0</v>
      </c>
      <c r="G12" s="12">
        <f t="shared" ref="G12:H15" si="3">C12+E12</f>
        <v>178</v>
      </c>
      <c r="H12" s="11">
        <f t="shared" si="3"/>
        <v>106522.8</v>
      </c>
      <c r="I12" s="2"/>
    </row>
    <row r="13" spans="1:9" x14ac:dyDescent="0.2">
      <c r="A13" s="16"/>
      <c r="B13" s="15" t="s">
        <v>18</v>
      </c>
      <c r="C13" s="12">
        <v>1544</v>
      </c>
      <c r="D13" s="11">
        <v>1093531</v>
      </c>
      <c r="E13" s="14">
        <v>-1313</v>
      </c>
      <c r="F13" s="13">
        <v>-944673.9</v>
      </c>
      <c r="G13" s="12">
        <f t="shared" si="3"/>
        <v>231</v>
      </c>
      <c r="H13" s="11">
        <f t="shared" si="3"/>
        <v>148857.1</v>
      </c>
      <c r="I13" s="2"/>
    </row>
    <row r="14" spans="1:9" x14ac:dyDescent="0.2">
      <c r="A14" s="16"/>
      <c r="B14" s="15" t="s">
        <v>2</v>
      </c>
      <c r="C14" s="12">
        <v>1544</v>
      </c>
      <c r="D14" s="11">
        <v>1093531</v>
      </c>
      <c r="E14" s="14">
        <v>-1544</v>
      </c>
      <c r="F14" s="13">
        <v>-1093531</v>
      </c>
      <c r="G14" s="12">
        <f t="shared" si="3"/>
        <v>0</v>
      </c>
      <c r="H14" s="11">
        <f t="shared" si="3"/>
        <v>0</v>
      </c>
      <c r="I14" s="2"/>
    </row>
    <row r="15" spans="1:9" x14ac:dyDescent="0.2">
      <c r="A15" s="16"/>
      <c r="B15" s="15" t="s">
        <v>1</v>
      </c>
      <c r="C15" s="12">
        <v>1543</v>
      </c>
      <c r="D15" s="11">
        <v>1093530</v>
      </c>
      <c r="E15" s="14">
        <v>-1543</v>
      </c>
      <c r="F15" s="13">
        <v>-1093530</v>
      </c>
      <c r="G15" s="12">
        <f t="shared" si="3"/>
        <v>0</v>
      </c>
      <c r="H15" s="11">
        <f t="shared" si="3"/>
        <v>0</v>
      </c>
      <c r="I15" s="2"/>
    </row>
    <row r="16" spans="1:9" x14ac:dyDescent="0.2">
      <c r="A16" s="16"/>
      <c r="B16" s="21" t="s">
        <v>9</v>
      </c>
      <c r="C16" s="18">
        <f t="shared" ref="C16:H16" si="4">SUM(C17:C20)</f>
        <v>1307</v>
      </c>
      <c r="D16" s="17">
        <f t="shared" si="4"/>
        <v>1727697.6</v>
      </c>
      <c r="E16" s="20">
        <f t="shared" si="4"/>
        <v>-678</v>
      </c>
      <c r="F16" s="19">
        <f t="shared" si="4"/>
        <v>-906349.4</v>
      </c>
      <c r="G16" s="18">
        <f t="shared" si="4"/>
        <v>629</v>
      </c>
      <c r="H16" s="17">
        <f t="shared" si="4"/>
        <v>821348.2</v>
      </c>
      <c r="I16" s="2"/>
    </row>
    <row r="17" spans="1:10" x14ac:dyDescent="0.2">
      <c r="A17" s="16"/>
      <c r="B17" s="15" t="s">
        <v>19</v>
      </c>
      <c r="C17" s="12">
        <v>327</v>
      </c>
      <c r="D17" s="11">
        <v>426996.6</v>
      </c>
      <c r="E17" s="14">
        <v>0</v>
      </c>
      <c r="F17" s="13">
        <v>0</v>
      </c>
      <c r="G17" s="12">
        <f t="shared" ref="G17:H20" si="5">C17+E17</f>
        <v>327</v>
      </c>
      <c r="H17" s="11">
        <f t="shared" si="5"/>
        <v>426996.6</v>
      </c>
      <c r="I17" s="2"/>
    </row>
    <row r="18" spans="1:10" x14ac:dyDescent="0.2">
      <c r="A18" s="16"/>
      <c r="B18" s="15" t="s">
        <v>18</v>
      </c>
      <c r="C18" s="12">
        <v>328</v>
      </c>
      <c r="D18" s="11">
        <v>433567</v>
      </c>
      <c r="E18" s="14">
        <v>-26</v>
      </c>
      <c r="F18" s="13">
        <v>-39215.4</v>
      </c>
      <c r="G18" s="12">
        <f t="shared" si="5"/>
        <v>302</v>
      </c>
      <c r="H18" s="11">
        <f t="shared" si="5"/>
        <v>394351.6</v>
      </c>
      <c r="I18" s="2"/>
    </row>
    <row r="19" spans="1:10" x14ac:dyDescent="0.2">
      <c r="A19" s="16"/>
      <c r="B19" s="15" t="s">
        <v>2</v>
      </c>
      <c r="C19" s="12">
        <v>328</v>
      </c>
      <c r="D19" s="11">
        <v>433567</v>
      </c>
      <c r="E19" s="14">
        <v>-328</v>
      </c>
      <c r="F19" s="13">
        <v>-433567</v>
      </c>
      <c r="G19" s="12">
        <f t="shared" si="5"/>
        <v>0</v>
      </c>
      <c r="H19" s="11">
        <f t="shared" si="5"/>
        <v>0</v>
      </c>
      <c r="I19" s="2"/>
    </row>
    <row r="20" spans="1:10" x14ac:dyDescent="0.2">
      <c r="A20" s="16"/>
      <c r="B20" s="15" t="s">
        <v>1</v>
      </c>
      <c r="C20" s="12">
        <v>324</v>
      </c>
      <c r="D20" s="11">
        <v>433567</v>
      </c>
      <c r="E20" s="14">
        <v>-324</v>
      </c>
      <c r="F20" s="13">
        <v>-433567</v>
      </c>
      <c r="G20" s="12">
        <f t="shared" si="5"/>
        <v>0</v>
      </c>
      <c r="H20" s="11">
        <f t="shared" si="5"/>
        <v>0</v>
      </c>
      <c r="I20" s="2"/>
    </row>
    <row r="21" spans="1:10" x14ac:dyDescent="0.2">
      <c r="A21" s="16"/>
      <c r="B21" s="21" t="s">
        <v>8</v>
      </c>
      <c r="C21" s="18">
        <f t="shared" ref="C21:H21" si="6">SUM(C22:C25)</f>
        <v>1720</v>
      </c>
      <c r="D21" s="17">
        <f t="shared" si="6"/>
        <v>19781574</v>
      </c>
      <c r="E21" s="20">
        <f t="shared" si="6"/>
        <v>-945</v>
      </c>
      <c r="F21" s="19">
        <f t="shared" si="6"/>
        <v>-10869440.43</v>
      </c>
      <c r="G21" s="18">
        <f t="shared" si="6"/>
        <v>775</v>
      </c>
      <c r="H21" s="17">
        <f t="shared" si="6"/>
        <v>8912133.5700000003</v>
      </c>
      <c r="I21" s="2"/>
    </row>
    <row r="22" spans="1:10" x14ac:dyDescent="0.2">
      <c r="A22" s="16"/>
      <c r="B22" s="15" t="s">
        <v>19</v>
      </c>
      <c r="C22" s="12">
        <v>430</v>
      </c>
      <c r="D22" s="11">
        <v>4945393</v>
      </c>
      <c r="E22" s="14">
        <v>-71</v>
      </c>
      <c r="F22" s="13">
        <v>-824165.02</v>
      </c>
      <c r="G22" s="12">
        <f t="shared" ref="G22:H25" si="7">C22+E22</f>
        <v>359</v>
      </c>
      <c r="H22" s="11">
        <f t="shared" si="7"/>
        <v>4121227.98</v>
      </c>
      <c r="I22" s="2"/>
    </row>
    <row r="23" spans="1:10" x14ac:dyDescent="0.2">
      <c r="A23" s="16"/>
      <c r="B23" s="15" t="s">
        <v>18</v>
      </c>
      <c r="C23" s="12">
        <v>430</v>
      </c>
      <c r="D23" s="11">
        <v>4945393</v>
      </c>
      <c r="E23" s="14">
        <v>-14</v>
      </c>
      <c r="F23" s="13">
        <v>-154487.41</v>
      </c>
      <c r="G23" s="12">
        <f t="shared" si="7"/>
        <v>416</v>
      </c>
      <c r="H23" s="11">
        <f t="shared" si="7"/>
        <v>4790905.59</v>
      </c>
      <c r="I23" s="2"/>
    </row>
    <row r="24" spans="1:10" x14ac:dyDescent="0.2">
      <c r="A24" s="16"/>
      <c r="B24" s="15" t="s">
        <v>2</v>
      </c>
      <c r="C24" s="12">
        <v>430</v>
      </c>
      <c r="D24" s="11">
        <v>4945393</v>
      </c>
      <c r="E24" s="14">
        <v>-430</v>
      </c>
      <c r="F24" s="13">
        <v>-4945393</v>
      </c>
      <c r="G24" s="12">
        <f t="shared" si="7"/>
        <v>0</v>
      </c>
      <c r="H24" s="11">
        <f t="shared" si="7"/>
        <v>0</v>
      </c>
      <c r="I24" s="2"/>
    </row>
    <row r="25" spans="1:10" x14ac:dyDescent="0.2">
      <c r="A25" s="16"/>
      <c r="B25" s="15" t="s">
        <v>1</v>
      </c>
      <c r="C25" s="12">
        <v>430</v>
      </c>
      <c r="D25" s="11">
        <v>4945395</v>
      </c>
      <c r="E25" s="14">
        <v>-430</v>
      </c>
      <c r="F25" s="13">
        <v>-4945395</v>
      </c>
      <c r="G25" s="12">
        <f t="shared" si="7"/>
        <v>0</v>
      </c>
      <c r="H25" s="11">
        <f t="shared" si="7"/>
        <v>0</v>
      </c>
      <c r="I25" s="2"/>
    </row>
    <row r="26" spans="1:10" x14ac:dyDescent="0.2">
      <c r="A26" s="16"/>
      <c r="B26" s="21" t="s">
        <v>6</v>
      </c>
      <c r="C26" s="18">
        <f t="shared" ref="C26:H26" si="8">SUM(C27:C30)</f>
        <v>3549</v>
      </c>
      <c r="D26" s="17">
        <f t="shared" si="8"/>
        <v>135251631.74000001</v>
      </c>
      <c r="E26" s="20">
        <f t="shared" si="8"/>
        <v>-1185</v>
      </c>
      <c r="F26" s="19">
        <f t="shared" si="8"/>
        <v>-39040087.369999997</v>
      </c>
      <c r="G26" s="18">
        <f t="shared" si="8"/>
        <v>2364</v>
      </c>
      <c r="H26" s="17">
        <f t="shared" si="8"/>
        <v>96211544.370000005</v>
      </c>
      <c r="I26" s="84"/>
      <c r="J26" s="85"/>
    </row>
    <row r="27" spans="1:10" x14ac:dyDescent="0.2">
      <c r="A27" s="16"/>
      <c r="B27" s="15" t="s">
        <v>19</v>
      </c>
      <c r="C27" s="12">
        <v>1752</v>
      </c>
      <c r="D27" s="11">
        <v>66530945.82</v>
      </c>
      <c r="E27" s="27">
        <v>-1</v>
      </c>
      <c r="F27" s="26">
        <v>-30281.599999999999</v>
      </c>
      <c r="G27" s="12">
        <f t="shared" ref="G27:H30" si="9">C27+E27</f>
        <v>1751</v>
      </c>
      <c r="H27" s="11">
        <f t="shared" si="9"/>
        <v>66500664.219999999</v>
      </c>
      <c r="I27" s="2"/>
    </row>
    <row r="28" spans="1:10" x14ac:dyDescent="0.2">
      <c r="A28" s="16"/>
      <c r="B28" s="15" t="s">
        <v>18</v>
      </c>
      <c r="C28" s="12">
        <v>614</v>
      </c>
      <c r="D28" s="11">
        <v>29734341.920000002</v>
      </c>
      <c r="E28" s="27">
        <v>-1</v>
      </c>
      <c r="F28" s="26">
        <v>-23461.77</v>
      </c>
      <c r="G28" s="12">
        <f t="shared" si="9"/>
        <v>613</v>
      </c>
      <c r="H28" s="11">
        <f t="shared" si="9"/>
        <v>29710880.149999999</v>
      </c>
      <c r="I28" s="2"/>
    </row>
    <row r="29" spans="1:10" x14ac:dyDescent="0.2">
      <c r="A29" s="16"/>
      <c r="B29" s="15" t="s">
        <v>2</v>
      </c>
      <c r="C29" s="12">
        <v>592</v>
      </c>
      <c r="D29" s="11">
        <v>19493173</v>
      </c>
      <c r="E29" s="14">
        <v>-592</v>
      </c>
      <c r="F29" s="13">
        <v>-19493173</v>
      </c>
      <c r="G29" s="12">
        <f t="shared" si="9"/>
        <v>0</v>
      </c>
      <c r="H29" s="11">
        <f t="shared" si="9"/>
        <v>0</v>
      </c>
      <c r="I29" s="2"/>
    </row>
    <row r="30" spans="1:10" x14ac:dyDescent="0.2">
      <c r="A30" s="16"/>
      <c r="B30" s="15" t="s">
        <v>1</v>
      </c>
      <c r="C30" s="12">
        <v>591</v>
      </c>
      <c r="D30" s="11">
        <v>19493171</v>
      </c>
      <c r="E30" s="14">
        <v>-591</v>
      </c>
      <c r="F30" s="13">
        <v>-19493171</v>
      </c>
      <c r="G30" s="12">
        <f t="shared" si="9"/>
        <v>0</v>
      </c>
      <c r="H30" s="11">
        <f t="shared" si="9"/>
        <v>0</v>
      </c>
      <c r="I30" s="2"/>
    </row>
    <row r="31" spans="1:10" x14ac:dyDescent="0.2">
      <c r="A31" s="16"/>
      <c r="B31" s="21" t="s">
        <v>3</v>
      </c>
      <c r="C31" s="18">
        <f t="shared" ref="C31:H31" si="10">SUM(C32:C35)</f>
        <v>15603</v>
      </c>
      <c r="D31" s="17">
        <f t="shared" si="10"/>
        <v>10829088.42</v>
      </c>
      <c r="E31" s="20">
        <f t="shared" si="10"/>
        <v>-13199</v>
      </c>
      <c r="F31" s="19">
        <f t="shared" si="10"/>
        <v>-9310096.5899999999</v>
      </c>
      <c r="G31" s="18">
        <f t="shared" si="10"/>
        <v>2404</v>
      </c>
      <c r="H31" s="17">
        <f t="shared" si="10"/>
        <v>1518991.83</v>
      </c>
      <c r="I31" s="2"/>
    </row>
    <row r="32" spans="1:10" x14ac:dyDescent="0.2">
      <c r="A32" s="16"/>
      <c r="B32" s="15" t="s">
        <v>19</v>
      </c>
      <c r="C32" s="12">
        <v>1277</v>
      </c>
      <c r="D32" s="11">
        <v>661135.42000000004</v>
      </c>
      <c r="E32" s="14">
        <v>0</v>
      </c>
      <c r="F32" s="13">
        <v>0</v>
      </c>
      <c r="G32" s="12">
        <f t="shared" ref="G32:H35" si="11">C32+E32</f>
        <v>1277</v>
      </c>
      <c r="H32" s="11">
        <f t="shared" si="11"/>
        <v>661135.42000000004</v>
      </c>
      <c r="I32" s="2"/>
    </row>
    <row r="33" spans="1:9" x14ac:dyDescent="0.2">
      <c r="A33" s="16"/>
      <c r="B33" s="15" t="s">
        <v>18</v>
      </c>
      <c r="C33" s="12">
        <v>4775</v>
      </c>
      <c r="D33" s="11">
        <v>3389319</v>
      </c>
      <c r="E33" s="14">
        <v>-3648</v>
      </c>
      <c r="F33" s="13">
        <v>-2531462.59</v>
      </c>
      <c r="G33" s="12">
        <f t="shared" si="11"/>
        <v>1127</v>
      </c>
      <c r="H33" s="11">
        <f t="shared" si="11"/>
        <v>857856.41</v>
      </c>
      <c r="I33" s="2"/>
    </row>
    <row r="34" spans="1:9" x14ac:dyDescent="0.2">
      <c r="A34" s="16"/>
      <c r="B34" s="15" t="s">
        <v>2</v>
      </c>
      <c r="C34" s="12">
        <v>4775</v>
      </c>
      <c r="D34" s="11">
        <v>3389319</v>
      </c>
      <c r="E34" s="14">
        <v>-4775</v>
      </c>
      <c r="F34" s="13">
        <v>-3389319</v>
      </c>
      <c r="G34" s="12">
        <f t="shared" si="11"/>
        <v>0</v>
      </c>
      <c r="H34" s="11">
        <f t="shared" si="11"/>
        <v>0</v>
      </c>
      <c r="I34" s="2"/>
    </row>
    <row r="35" spans="1:9" x14ac:dyDescent="0.2">
      <c r="A35" s="16"/>
      <c r="B35" s="15" t="s">
        <v>1</v>
      </c>
      <c r="C35" s="12">
        <v>4776</v>
      </c>
      <c r="D35" s="11">
        <v>3389315</v>
      </c>
      <c r="E35" s="14">
        <v>-4776</v>
      </c>
      <c r="F35" s="13">
        <v>-3389315</v>
      </c>
      <c r="G35" s="12">
        <f t="shared" si="11"/>
        <v>0</v>
      </c>
      <c r="H35" s="11">
        <f t="shared" si="11"/>
        <v>0</v>
      </c>
      <c r="I35" s="2"/>
    </row>
    <row r="36" spans="1:9" ht="13.5" customHeight="1" x14ac:dyDescent="0.2">
      <c r="A36" s="10"/>
      <c r="B36" s="9" t="s">
        <v>0</v>
      </c>
      <c r="C36" s="8">
        <f t="shared" ref="C36:H36" si="12">C31+C26+C21+C16+C11+C6</f>
        <v>27898</v>
      </c>
      <c r="D36" s="7">
        <f t="shared" si="12"/>
        <v>174295465.56</v>
      </c>
      <c r="E36" s="24">
        <f t="shared" si="12"/>
        <v>-20992</v>
      </c>
      <c r="F36" s="23">
        <f t="shared" si="12"/>
        <v>-65394831.859999999</v>
      </c>
      <c r="G36" s="8">
        <f t="shared" si="12"/>
        <v>6906</v>
      </c>
      <c r="H36" s="7">
        <f t="shared" si="12"/>
        <v>108900633.7</v>
      </c>
      <c r="I36" s="2"/>
    </row>
    <row r="37" spans="1:9" ht="16.5" customHeight="1" x14ac:dyDescent="0.2">
      <c r="A37" s="147">
        <v>560045</v>
      </c>
      <c r="B37" s="300" t="s">
        <v>20</v>
      </c>
      <c r="C37" s="300"/>
      <c r="D37" s="300"/>
      <c r="E37" s="300"/>
      <c r="F37" s="300"/>
      <c r="G37" s="300"/>
      <c r="H37" s="300"/>
      <c r="I37" s="2"/>
    </row>
    <row r="38" spans="1:9" x14ac:dyDescent="0.2">
      <c r="A38" s="16"/>
      <c r="B38" s="21" t="s">
        <v>15</v>
      </c>
      <c r="C38" s="18">
        <f t="shared" ref="C38:H38" si="13">SUM(C39:C42)</f>
        <v>544</v>
      </c>
      <c r="D38" s="17">
        <f t="shared" si="13"/>
        <v>50269829.600000001</v>
      </c>
      <c r="E38" s="20">
        <f t="shared" si="13"/>
        <v>-278</v>
      </c>
      <c r="F38" s="19">
        <f t="shared" si="13"/>
        <v>-25951343.09</v>
      </c>
      <c r="G38" s="18">
        <f t="shared" si="13"/>
        <v>266</v>
      </c>
      <c r="H38" s="17">
        <f t="shared" si="13"/>
        <v>24318486.510000002</v>
      </c>
      <c r="I38" s="2"/>
    </row>
    <row r="39" spans="1:9" x14ac:dyDescent="0.2">
      <c r="A39" s="16"/>
      <c r="B39" s="15" t="s">
        <v>19</v>
      </c>
      <c r="C39" s="12">
        <v>136</v>
      </c>
      <c r="D39" s="11">
        <v>12188331.6</v>
      </c>
      <c r="E39" s="14">
        <v>0</v>
      </c>
      <c r="F39" s="13">
        <v>0</v>
      </c>
      <c r="G39" s="12">
        <f t="shared" ref="G39:H42" si="14">C39+E39</f>
        <v>136</v>
      </c>
      <c r="H39" s="11">
        <f t="shared" si="14"/>
        <v>12188331.6</v>
      </c>
      <c r="I39" s="2"/>
    </row>
    <row r="40" spans="1:9" x14ac:dyDescent="0.2">
      <c r="A40" s="16"/>
      <c r="B40" s="15" t="s">
        <v>18</v>
      </c>
      <c r="C40" s="12">
        <v>136</v>
      </c>
      <c r="D40" s="11">
        <v>12693832</v>
      </c>
      <c r="E40" s="14">
        <v>-6</v>
      </c>
      <c r="F40" s="13">
        <v>-563677.09</v>
      </c>
      <c r="G40" s="12">
        <f t="shared" si="14"/>
        <v>130</v>
      </c>
      <c r="H40" s="11">
        <f t="shared" si="14"/>
        <v>12130154.91</v>
      </c>
      <c r="I40" s="2"/>
    </row>
    <row r="41" spans="1:9" x14ac:dyDescent="0.2">
      <c r="A41" s="16"/>
      <c r="B41" s="15" t="s">
        <v>2</v>
      </c>
      <c r="C41" s="12">
        <v>136</v>
      </c>
      <c r="D41" s="11">
        <v>12693832</v>
      </c>
      <c r="E41" s="14">
        <v>-136</v>
      </c>
      <c r="F41" s="13">
        <v>-12693832</v>
      </c>
      <c r="G41" s="12">
        <f t="shared" si="14"/>
        <v>0</v>
      </c>
      <c r="H41" s="11">
        <f t="shared" si="14"/>
        <v>0</v>
      </c>
      <c r="I41" s="2"/>
    </row>
    <row r="42" spans="1:9" x14ac:dyDescent="0.2">
      <c r="A42" s="16"/>
      <c r="B42" s="15" t="s">
        <v>1</v>
      </c>
      <c r="C42" s="12">
        <v>136</v>
      </c>
      <c r="D42" s="11">
        <v>12693834</v>
      </c>
      <c r="E42" s="14">
        <v>-136</v>
      </c>
      <c r="F42" s="13">
        <v>-12693834</v>
      </c>
      <c r="G42" s="12">
        <f t="shared" si="14"/>
        <v>0</v>
      </c>
      <c r="H42" s="11">
        <f t="shared" si="14"/>
        <v>0</v>
      </c>
      <c r="I42" s="2"/>
    </row>
    <row r="43" spans="1:9" x14ac:dyDescent="0.2">
      <c r="A43" s="16"/>
      <c r="B43" s="21" t="s">
        <v>14</v>
      </c>
      <c r="C43" s="18">
        <f t="shared" ref="C43:H43" si="15">SUM(C44:C47)</f>
        <v>1500</v>
      </c>
      <c r="D43" s="17">
        <f t="shared" si="15"/>
        <v>2253525</v>
      </c>
      <c r="E43" s="20">
        <f t="shared" si="15"/>
        <v>-1189</v>
      </c>
      <c r="F43" s="19">
        <f t="shared" si="15"/>
        <v>-1789212.16</v>
      </c>
      <c r="G43" s="18">
        <f t="shared" si="15"/>
        <v>311</v>
      </c>
      <c r="H43" s="17">
        <f t="shared" si="15"/>
        <v>464312.84</v>
      </c>
      <c r="I43" s="2"/>
    </row>
    <row r="44" spans="1:9" x14ac:dyDescent="0.2">
      <c r="A44" s="16"/>
      <c r="B44" s="15" t="s">
        <v>19</v>
      </c>
      <c r="C44" s="12">
        <v>374</v>
      </c>
      <c r="D44" s="11">
        <v>563382</v>
      </c>
      <c r="E44" s="14">
        <v>-282</v>
      </c>
      <c r="F44" s="13">
        <v>-428083.81</v>
      </c>
      <c r="G44" s="12">
        <f t="shared" ref="G44:H47" si="16">C44+E44</f>
        <v>92</v>
      </c>
      <c r="H44" s="11">
        <f t="shared" si="16"/>
        <v>135298.19</v>
      </c>
      <c r="I44" s="2"/>
    </row>
    <row r="45" spans="1:9" x14ac:dyDescent="0.2">
      <c r="A45" s="16"/>
      <c r="B45" s="15" t="s">
        <v>18</v>
      </c>
      <c r="C45" s="12">
        <v>374</v>
      </c>
      <c r="D45" s="11">
        <v>563382</v>
      </c>
      <c r="E45" s="14">
        <v>-155</v>
      </c>
      <c r="F45" s="13">
        <v>-234367.35</v>
      </c>
      <c r="G45" s="12">
        <f t="shared" si="16"/>
        <v>219</v>
      </c>
      <c r="H45" s="11">
        <f t="shared" si="16"/>
        <v>329014.65000000002</v>
      </c>
      <c r="I45" s="2"/>
    </row>
    <row r="46" spans="1:9" x14ac:dyDescent="0.2">
      <c r="A46" s="16"/>
      <c r="B46" s="15" t="s">
        <v>2</v>
      </c>
      <c r="C46" s="12">
        <v>374</v>
      </c>
      <c r="D46" s="11">
        <v>563382</v>
      </c>
      <c r="E46" s="14">
        <v>-374</v>
      </c>
      <c r="F46" s="13">
        <v>-563382</v>
      </c>
      <c r="G46" s="12">
        <f t="shared" si="16"/>
        <v>0</v>
      </c>
      <c r="H46" s="11">
        <f t="shared" si="16"/>
        <v>0</v>
      </c>
      <c r="I46" s="2"/>
    </row>
    <row r="47" spans="1:9" x14ac:dyDescent="0.2">
      <c r="A47" s="16"/>
      <c r="B47" s="15" t="s">
        <v>1</v>
      </c>
      <c r="C47" s="12">
        <v>378</v>
      </c>
      <c r="D47" s="11">
        <v>563379</v>
      </c>
      <c r="E47" s="14">
        <v>-378</v>
      </c>
      <c r="F47" s="13">
        <v>-563379</v>
      </c>
      <c r="G47" s="12">
        <f t="shared" si="16"/>
        <v>0</v>
      </c>
      <c r="H47" s="11">
        <f t="shared" si="16"/>
        <v>0</v>
      </c>
      <c r="I47" s="2"/>
    </row>
    <row r="48" spans="1:9" x14ac:dyDescent="0.2">
      <c r="A48" s="16"/>
      <c r="B48" s="21" t="s">
        <v>13</v>
      </c>
      <c r="C48" s="18">
        <f t="shared" ref="C48:H48" si="17">SUM(C49:C52)</f>
        <v>3000</v>
      </c>
      <c r="D48" s="17">
        <f t="shared" si="17"/>
        <v>1251960</v>
      </c>
      <c r="E48" s="20">
        <f t="shared" si="17"/>
        <v>-2398</v>
      </c>
      <c r="F48" s="19">
        <f t="shared" si="17"/>
        <v>-1001799.23</v>
      </c>
      <c r="G48" s="18">
        <f t="shared" si="17"/>
        <v>602</v>
      </c>
      <c r="H48" s="17">
        <f t="shared" si="17"/>
        <v>250160.77</v>
      </c>
      <c r="I48" s="2"/>
    </row>
    <row r="49" spans="1:9" x14ac:dyDescent="0.2">
      <c r="A49" s="16"/>
      <c r="B49" s="15" t="s">
        <v>19</v>
      </c>
      <c r="C49" s="12">
        <v>751</v>
      </c>
      <c r="D49" s="11">
        <v>312991</v>
      </c>
      <c r="E49" s="14">
        <v>-578</v>
      </c>
      <c r="F49" s="13">
        <v>-241293.6</v>
      </c>
      <c r="G49" s="12">
        <f t="shared" ref="G49:H52" si="18">C49+E49</f>
        <v>173</v>
      </c>
      <c r="H49" s="11">
        <f t="shared" si="18"/>
        <v>71697.399999999994</v>
      </c>
      <c r="I49" s="2"/>
    </row>
    <row r="50" spans="1:9" x14ac:dyDescent="0.2">
      <c r="A50" s="16"/>
      <c r="B50" s="15" t="s">
        <v>18</v>
      </c>
      <c r="C50" s="12">
        <v>751</v>
      </c>
      <c r="D50" s="11">
        <v>312991</v>
      </c>
      <c r="E50" s="14">
        <v>-322</v>
      </c>
      <c r="F50" s="13">
        <v>-134527.63</v>
      </c>
      <c r="G50" s="12">
        <f t="shared" si="18"/>
        <v>429</v>
      </c>
      <c r="H50" s="11">
        <f t="shared" si="18"/>
        <v>178463.37</v>
      </c>
      <c r="I50" s="2"/>
    </row>
    <row r="51" spans="1:9" x14ac:dyDescent="0.2">
      <c r="A51" s="16"/>
      <c r="B51" s="15" t="s">
        <v>2</v>
      </c>
      <c r="C51" s="12">
        <v>751</v>
      </c>
      <c r="D51" s="11">
        <v>312991</v>
      </c>
      <c r="E51" s="14">
        <v>-751</v>
      </c>
      <c r="F51" s="13">
        <v>-312991</v>
      </c>
      <c r="G51" s="12">
        <f t="shared" si="18"/>
        <v>0</v>
      </c>
      <c r="H51" s="11">
        <f t="shared" si="18"/>
        <v>0</v>
      </c>
      <c r="I51" s="2"/>
    </row>
    <row r="52" spans="1:9" x14ac:dyDescent="0.2">
      <c r="A52" s="16"/>
      <c r="B52" s="15" t="s">
        <v>1</v>
      </c>
      <c r="C52" s="12">
        <v>747</v>
      </c>
      <c r="D52" s="11">
        <v>312987</v>
      </c>
      <c r="E52" s="14">
        <v>-747</v>
      </c>
      <c r="F52" s="13">
        <v>-312987</v>
      </c>
      <c r="G52" s="12">
        <f t="shared" si="18"/>
        <v>0</v>
      </c>
      <c r="H52" s="11">
        <f t="shared" si="18"/>
        <v>0</v>
      </c>
      <c r="I52" s="2"/>
    </row>
    <row r="53" spans="1:9" x14ac:dyDescent="0.2">
      <c r="A53" s="16"/>
      <c r="B53" s="21" t="s">
        <v>12</v>
      </c>
      <c r="C53" s="18">
        <f t="shared" ref="C53:H53" si="19">SUM(C54:C57)</f>
        <v>933</v>
      </c>
      <c r="D53" s="17">
        <f t="shared" si="19"/>
        <v>1811790.9</v>
      </c>
      <c r="E53" s="20">
        <f t="shared" si="19"/>
        <v>-745</v>
      </c>
      <c r="F53" s="19">
        <f t="shared" si="19"/>
        <v>-1600318.15</v>
      </c>
      <c r="G53" s="18">
        <f t="shared" si="19"/>
        <v>188</v>
      </c>
      <c r="H53" s="17">
        <f t="shared" si="19"/>
        <v>211472.75</v>
      </c>
      <c r="I53" s="2"/>
    </row>
    <row r="54" spans="1:9" x14ac:dyDescent="0.2">
      <c r="A54" s="16"/>
      <c r="B54" s="15" t="s">
        <v>19</v>
      </c>
      <c r="C54" s="12">
        <v>175</v>
      </c>
      <c r="D54" s="11">
        <v>110098.9</v>
      </c>
      <c r="E54" s="14">
        <v>0</v>
      </c>
      <c r="F54" s="13">
        <v>0</v>
      </c>
      <c r="G54" s="12">
        <f t="shared" ref="G54:H57" si="20">C54+E54</f>
        <v>175</v>
      </c>
      <c r="H54" s="11">
        <f t="shared" si="20"/>
        <v>110098.9</v>
      </c>
      <c r="I54" s="2"/>
    </row>
    <row r="55" spans="1:9" x14ac:dyDescent="0.2">
      <c r="A55" s="16"/>
      <c r="B55" s="15" t="s">
        <v>18</v>
      </c>
      <c r="C55" s="12">
        <v>253</v>
      </c>
      <c r="D55" s="11">
        <v>567231</v>
      </c>
      <c r="E55" s="14">
        <v>-240</v>
      </c>
      <c r="F55" s="13">
        <v>-465857.15</v>
      </c>
      <c r="G55" s="12">
        <f t="shared" si="20"/>
        <v>13</v>
      </c>
      <c r="H55" s="11">
        <f t="shared" si="20"/>
        <v>101373.85</v>
      </c>
      <c r="I55" s="2"/>
    </row>
    <row r="56" spans="1:9" x14ac:dyDescent="0.2">
      <c r="A56" s="16"/>
      <c r="B56" s="15" t="s">
        <v>2</v>
      </c>
      <c r="C56" s="12">
        <v>253</v>
      </c>
      <c r="D56" s="11">
        <v>567231</v>
      </c>
      <c r="E56" s="14">
        <v>-253</v>
      </c>
      <c r="F56" s="13">
        <v>-567231</v>
      </c>
      <c r="G56" s="12">
        <f t="shared" si="20"/>
        <v>0</v>
      </c>
      <c r="H56" s="11">
        <f t="shared" si="20"/>
        <v>0</v>
      </c>
      <c r="I56" s="2"/>
    </row>
    <row r="57" spans="1:9" x14ac:dyDescent="0.2">
      <c r="A57" s="16"/>
      <c r="B57" s="15" t="s">
        <v>1</v>
      </c>
      <c r="C57" s="12">
        <v>252</v>
      </c>
      <c r="D57" s="11">
        <v>567230</v>
      </c>
      <c r="E57" s="14">
        <v>-252</v>
      </c>
      <c r="F57" s="13">
        <v>-567230</v>
      </c>
      <c r="G57" s="12">
        <f t="shared" si="20"/>
        <v>0</v>
      </c>
      <c r="H57" s="11">
        <f t="shared" si="20"/>
        <v>0</v>
      </c>
      <c r="I57" s="2"/>
    </row>
    <row r="58" spans="1:9" x14ac:dyDescent="0.2">
      <c r="A58" s="16"/>
      <c r="B58" s="21" t="s">
        <v>11</v>
      </c>
      <c r="C58" s="18">
        <f t="shared" ref="C58:H58" si="21">SUM(C59:C62)</f>
        <v>1457</v>
      </c>
      <c r="D58" s="17">
        <f t="shared" si="21"/>
        <v>5313022</v>
      </c>
      <c r="E58" s="20">
        <f t="shared" si="21"/>
        <v>-849</v>
      </c>
      <c r="F58" s="19">
        <f t="shared" si="21"/>
        <v>-3094525.66</v>
      </c>
      <c r="G58" s="18">
        <f t="shared" si="21"/>
        <v>608</v>
      </c>
      <c r="H58" s="17">
        <f t="shared" si="21"/>
        <v>2218496.34</v>
      </c>
      <c r="I58" s="2"/>
    </row>
    <row r="59" spans="1:9" x14ac:dyDescent="0.2">
      <c r="A59" s="16"/>
      <c r="B59" s="15" t="s">
        <v>19</v>
      </c>
      <c r="C59" s="12">
        <v>364</v>
      </c>
      <c r="D59" s="11">
        <v>1328256</v>
      </c>
      <c r="E59" s="14">
        <v>-111</v>
      </c>
      <c r="F59" s="13">
        <v>-406796.36</v>
      </c>
      <c r="G59" s="12">
        <f t="shared" ref="G59:H62" si="22">C59+E59</f>
        <v>253</v>
      </c>
      <c r="H59" s="11">
        <f t="shared" si="22"/>
        <v>921459.64</v>
      </c>
      <c r="I59" s="2"/>
    </row>
    <row r="60" spans="1:9" x14ac:dyDescent="0.2">
      <c r="A60" s="16"/>
      <c r="B60" s="15" t="s">
        <v>18</v>
      </c>
      <c r="C60" s="12">
        <v>364</v>
      </c>
      <c r="D60" s="11">
        <v>1328256</v>
      </c>
      <c r="E60" s="14">
        <v>-9</v>
      </c>
      <c r="F60" s="13">
        <v>-31219.3</v>
      </c>
      <c r="G60" s="12">
        <f t="shared" si="22"/>
        <v>355</v>
      </c>
      <c r="H60" s="11">
        <f t="shared" si="22"/>
        <v>1297036.7</v>
      </c>
      <c r="I60" s="2"/>
    </row>
    <row r="61" spans="1:9" x14ac:dyDescent="0.2">
      <c r="A61" s="16"/>
      <c r="B61" s="15" t="s">
        <v>2</v>
      </c>
      <c r="C61" s="12">
        <v>364</v>
      </c>
      <c r="D61" s="11">
        <v>1328256</v>
      </c>
      <c r="E61" s="14">
        <v>-364</v>
      </c>
      <c r="F61" s="13">
        <v>-1328256</v>
      </c>
      <c r="G61" s="12">
        <f t="shared" si="22"/>
        <v>0</v>
      </c>
      <c r="H61" s="11">
        <f t="shared" si="22"/>
        <v>0</v>
      </c>
      <c r="I61" s="2"/>
    </row>
    <row r="62" spans="1:9" x14ac:dyDescent="0.2">
      <c r="A62" s="16"/>
      <c r="B62" s="15" t="s">
        <v>1</v>
      </c>
      <c r="C62" s="12">
        <v>365</v>
      </c>
      <c r="D62" s="11">
        <v>1328254</v>
      </c>
      <c r="E62" s="14">
        <v>-365</v>
      </c>
      <c r="F62" s="13">
        <v>-1328254</v>
      </c>
      <c r="G62" s="12">
        <f t="shared" si="22"/>
        <v>0</v>
      </c>
      <c r="H62" s="11">
        <f t="shared" si="22"/>
        <v>0</v>
      </c>
      <c r="I62" s="2"/>
    </row>
    <row r="63" spans="1:9" x14ac:dyDescent="0.2">
      <c r="A63" s="16"/>
      <c r="B63" s="21" t="s">
        <v>10</v>
      </c>
      <c r="C63" s="18">
        <f t="shared" ref="C63:H63" si="23">SUM(C64:C67)</f>
        <v>1572</v>
      </c>
      <c r="D63" s="17">
        <f t="shared" si="23"/>
        <v>937848</v>
      </c>
      <c r="E63" s="20">
        <f t="shared" si="23"/>
        <v>-939</v>
      </c>
      <c r="F63" s="19">
        <f t="shared" si="23"/>
        <v>-560410.4</v>
      </c>
      <c r="G63" s="18">
        <f t="shared" si="23"/>
        <v>633</v>
      </c>
      <c r="H63" s="17">
        <f t="shared" si="23"/>
        <v>377437.6</v>
      </c>
      <c r="I63" s="2"/>
    </row>
    <row r="64" spans="1:9" x14ac:dyDescent="0.2">
      <c r="A64" s="16"/>
      <c r="B64" s="15" t="s">
        <v>19</v>
      </c>
      <c r="C64" s="12">
        <v>226</v>
      </c>
      <c r="D64" s="11">
        <v>134809</v>
      </c>
      <c r="E64" s="14">
        <v>0</v>
      </c>
      <c r="F64" s="13">
        <v>0</v>
      </c>
      <c r="G64" s="12">
        <f t="shared" ref="G64:H67" si="24">C64+E64</f>
        <v>226</v>
      </c>
      <c r="H64" s="11">
        <f t="shared" si="24"/>
        <v>134809</v>
      </c>
      <c r="I64" s="2"/>
    </row>
    <row r="65" spans="1:26" x14ac:dyDescent="0.2">
      <c r="A65" s="16"/>
      <c r="B65" s="15" t="s">
        <v>18</v>
      </c>
      <c r="C65" s="12">
        <v>449</v>
      </c>
      <c r="D65" s="11">
        <v>267679</v>
      </c>
      <c r="E65" s="14">
        <v>-42</v>
      </c>
      <c r="F65" s="13">
        <v>-25050.400000000001</v>
      </c>
      <c r="G65" s="12">
        <f t="shared" si="24"/>
        <v>407</v>
      </c>
      <c r="H65" s="11">
        <f t="shared" si="24"/>
        <v>242628.6</v>
      </c>
      <c r="I65" s="2"/>
    </row>
    <row r="66" spans="1:26" x14ac:dyDescent="0.2">
      <c r="A66" s="16"/>
      <c r="B66" s="15" t="s">
        <v>2</v>
      </c>
      <c r="C66" s="12">
        <v>449</v>
      </c>
      <c r="D66" s="11">
        <v>267679</v>
      </c>
      <c r="E66" s="14">
        <v>-449</v>
      </c>
      <c r="F66" s="13">
        <v>-267679</v>
      </c>
      <c r="G66" s="12">
        <f t="shared" si="24"/>
        <v>0</v>
      </c>
      <c r="H66" s="11">
        <f t="shared" si="24"/>
        <v>0</v>
      </c>
      <c r="I66" s="2"/>
    </row>
    <row r="67" spans="1:26" x14ac:dyDescent="0.2">
      <c r="A67" s="16"/>
      <c r="B67" s="15" t="s">
        <v>1</v>
      </c>
      <c r="C67" s="12">
        <v>448</v>
      </c>
      <c r="D67" s="11">
        <v>267681</v>
      </c>
      <c r="E67" s="14">
        <v>-448</v>
      </c>
      <c r="F67" s="13">
        <v>-267681</v>
      </c>
      <c r="G67" s="12">
        <f t="shared" si="24"/>
        <v>0</v>
      </c>
      <c r="H67" s="11">
        <f t="shared" si="24"/>
        <v>0</v>
      </c>
      <c r="I67" s="2"/>
    </row>
    <row r="68" spans="1:26" x14ac:dyDescent="0.2">
      <c r="A68" s="16"/>
      <c r="B68" s="21" t="s">
        <v>9</v>
      </c>
      <c r="C68" s="18">
        <f t="shared" ref="C68:H68" si="25">SUM(C69:C72)</f>
        <v>1755</v>
      </c>
      <c r="D68" s="17">
        <f t="shared" si="25"/>
        <v>2381087.2000000002</v>
      </c>
      <c r="E68" s="20">
        <f t="shared" si="25"/>
        <v>-1211</v>
      </c>
      <c r="F68" s="19">
        <f t="shared" si="25"/>
        <v>-1644683.4</v>
      </c>
      <c r="G68" s="18">
        <f t="shared" si="25"/>
        <v>544</v>
      </c>
      <c r="H68" s="17">
        <f t="shared" si="25"/>
        <v>736403.8</v>
      </c>
      <c r="I68" s="2"/>
    </row>
    <row r="69" spans="1:26" x14ac:dyDescent="0.2">
      <c r="A69" s="16"/>
      <c r="B69" s="15" t="s">
        <v>19</v>
      </c>
      <c r="C69" s="12">
        <v>227</v>
      </c>
      <c r="D69" s="11">
        <v>305876.2</v>
      </c>
      <c r="E69" s="14">
        <v>0</v>
      </c>
      <c r="F69" s="13">
        <v>0</v>
      </c>
      <c r="G69" s="12">
        <f t="shared" ref="G69:H72" si="26">C69+E69</f>
        <v>227</v>
      </c>
      <c r="H69" s="11">
        <f t="shared" si="26"/>
        <v>305876.2</v>
      </c>
      <c r="I69" s="2"/>
    </row>
    <row r="70" spans="1:26" s="25" customFormat="1" x14ac:dyDescent="0.2">
      <c r="A70" s="16"/>
      <c r="B70" s="15" t="s">
        <v>18</v>
      </c>
      <c r="C70" s="12">
        <v>510</v>
      </c>
      <c r="D70" s="11">
        <v>691737</v>
      </c>
      <c r="E70" s="14">
        <v>-193</v>
      </c>
      <c r="F70" s="13">
        <v>-261209.4</v>
      </c>
      <c r="G70" s="12">
        <f t="shared" si="26"/>
        <v>317</v>
      </c>
      <c r="H70" s="11">
        <f t="shared" si="26"/>
        <v>430527.6</v>
      </c>
      <c r="I70" s="2"/>
      <c r="J70" s="1"/>
      <c r="K70" s="1"/>
      <c r="L70" s="1"/>
      <c r="M70" s="1"/>
      <c r="N70" s="1"/>
      <c r="O70" s="1"/>
      <c r="P70" s="1"/>
      <c r="Q70" s="1"/>
      <c r="R70" s="1"/>
      <c r="S70" s="1"/>
      <c r="T70" s="1"/>
      <c r="U70" s="1"/>
      <c r="V70" s="1"/>
      <c r="W70" s="1"/>
      <c r="X70" s="1"/>
      <c r="Y70" s="1"/>
      <c r="Z70" s="1"/>
    </row>
    <row r="71" spans="1:26" s="25" customFormat="1" x14ac:dyDescent="0.2">
      <c r="A71" s="16"/>
      <c r="B71" s="15" t="s">
        <v>2</v>
      </c>
      <c r="C71" s="12">
        <v>510</v>
      </c>
      <c r="D71" s="11">
        <v>691737</v>
      </c>
      <c r="E71" s="14">
        <v>-510</v>
      </c>
      <c r="F71" s="13">
        <v>-691737</v>
      </c>
      <c r="G71" s="12">
        <f t="shared" si="26"/>
        <v>0</v>
      </c>
      <c r="H71" s="11">
        <f t="shared" si="26"/>
        <v>0</v>
      </c>
      <c r="I71" s="2"/>
      <c r="J71" s="1"/>
      <c r="K71" s="1"/>
      <c r="L71" s="1"/>
      <c r="M71" s="1"/>
      <c r="N71" s="1"/>
      <c r="O71" s="1"/>
      <c r="P71" s="1"/>
      <c r="Q71" s="1"/>
      <c r="R71" s="1"/>
      <c r="S71" s="1"/>
      <c r="T71" s="1"/>
      <c r="U71" s="1"/>
      <c r="V71" s="1"/>
      <c r="W71" s="1"/>
      <c r="X71" s="1"/>
      <c r="Y71" s="1"/>
      <c r="Z71" s="1"/>
    </row>
    <row r="72" spans="1:26" s="25" customFormat="1" x14ac:dyDescent="0.2">
      <c r="A72" s="16"/>
      <c r="B72" s="15" t="s">
        <v>1</v>
      </c>
      <c r="C72" s="12">
        <v>508</v>
      </c>
      <c r="D72" s="11">
        <v>691737</v>
      </c>
      <c r="E72" s="14">
        <v>-508</v>
      </c>
      <c r="F72" s="13">
        <v>-691737</v>
      </c>
      <c r="G72" s="12">
        <f t="shared" si="26"/>
        <v>0</v>
      </c>
      <c r="H72" s="11">
        <f t="shared" si="26"/>
        <v>0</v>
      </c>
      <c r="I72" s="2"/>
      <c r="J72" s="1"/>
      <c r="K72" s="1"/>
      <c r="L72" s="1"/>
      <c r="M72" s="1"/>
      <c r="N72" s="1"/>
      <c r="O72" s="1"/>
      <c r="P72" s="1"/>
      <c r="Q72" s="1"/>
      <c r="R72" s="1"/>
      <c r="S72" s="1"/>
      <c r="T72" s="1"/>
      <c r="U72" s="1"/>
      <c r="V72" s="1"/>
      <c r="W72" s="1"/>
      <c r="X72" s="1"/>
      <c r="Y72" s="1"/>
      <c r="Z72" s="1"/>
    </row>
    <row r="73" spans="1:26" s="25" customFormat="1" x14ac:dyDescent="0.2">
      <c r="A73" s="16"/>
      <c r="B73" s="21" t="s">
        <v>8</v>
      </c>
      <c r="C73" s="18">
        <f t="shared" ref="C73:H73" si="27">SUM(C74:C77)</f>
        <v>1345</v>
      </c>
      <c r="D73" s="17">
        <f t="shared" si="27"/>
        <v>15761623</v>
      </c>
      <c r="E73" s="20">
        <f t="shared" si="27"/>
        <v>-677</v>
      </c>
      <c r="F73" s="19">
        <f t="shared" si="27"/>
        <v>-7955368.1200000001</v>
      </c>
      <c r="G73" s="18">
        <f t="shared" si="27"/>
        <v>668</v>
      </c>
      <c r="H73" s="17">
        <f t="shared" si="27"/>
        <v>7806254.8799999999</v>
      </c>
      <c r="I73" s="2"/>
      <c r="J73" s="1"/>
      <c r="K73" s="1"/>
      <c r="L73" s="1"/>
      <c r="M73" s="1"/>
      <c r="N73" s="1"/>
      <c r="O73" s="1"/>
      <c r="P73" s="1"/>
      <c r="Q73" s="1"/>
      <c r="R73" s="1"/>
      <c r="S73" s="1"/>
      <c r="T73" s="1"/>
      <c r="U73" s="1"/>
      <c r="V73" s="1"/>
      <c r="W73" s="1"/>
      <c r="X73" s="1"/>
      <c r="Y73" s="1"/>
      <c r="Z73" s="1"/>
    </row>
    <row r="74" spans="1:26" s="25" customFormat="1" x14ac:dyDescent="0.2">
      <c r="A74" s="16"/>
      <c r="B74" s="15" t="s">
        <v>19</v>
      </c>
      <c r="C74" s="12">
        <v>337</v>
      </c>
      <c r="D74" s="11">
        <v>3940406</v>
      </c>
      <c r="E74" s="14">
        <v>-3</v>
      </c>
      <c r="F74" s="13">
        <v>-33588.31</v>
      </c>
      <c r="G74" s="12">
        <f t="shared" ref="G74:H77" si="28">C74+E74</f>
        <v>334</v>
      </c>
      <c r="H74" s="11">
        <f t="shared" si="28"/>
        <v>3906817.69</v>
      </c>
      <c r="I74" s="2"/>
      <c r="J74" s="1"/>
      <c r="K74" s="1"/>
      <c r="L74" s="1"/>
      <c r="M74" s="1"/>
      <c r="N74" s="1"/>
      <c r="O74" s="1"/>
      <c r="P74" s="1"/>
      <c r="Q74" s="1"/>
      <c r="R74" s="1"/>
      <c r="S74" s="1"/>
      <c r="T74" s="1"/>
      <c r="U74" s="1"/>
      <c r="V74" s="1"/>
      <c r="W74" s="1"/>
      <c r="X74" s="1"/>
      <c r="Y74" s="1"/>
      <c r="Z74" s="1"/>
    </row>
    <row r="75" spans="1:26" s="25" customFormat="1" x14ac:dyDescent="0.2">
      <c r="A75" s="16"/>
      <c r="B75" s="15" t="s">
        <v>18</v>
      </c>
      <c r="C75" s="12">
        <v>337</v>
      </c>
      <c r="D75" s="11">
        <v>3940406</v>
      </c>
      <c r="E75" s="14">
        <v>-3</v>
      </c>
      <c r="F75" s="13">
        <v>-40968.81</v>
      </c>
      <c r="G75" s="12">
        <f t="shared" si="28"/>
        <v>334</v>
      </c>
      <c r="H75" s="11">
        <f t="shared" si="28"/>
        <v>3899437.19</v>
      </c>
      <c r="I75" s="2"/>
      <c r="J75" s="1"/>
      <c r="K75" s="1"/>
      <c r="L75" s="1"/>
      <c r="M75" s="1"/>
      <c r="N75" s="1"/>
      <c r="O75" s="1"/>
      <c r="P75" s="1"/>
      <c r="Q75" s="1"/>
      <c r="R75" s="1"/>
      <c r="S75" s="1"/>
      <c r="T75" s="1"/>
      <c r="U75" s="1"/>
      <c r="V75" s="1"/>
      <c r="W75" s="1"/>
      <c r="X75" s="1"/>
      <c r="Y75" s="1"/>
      <c r="Z75" s="1"/>
    </row>
    <row r="76" spans="1:26" s="25" customFormat="1" x14ac:dyDescent="0.2">
      <c r="A76" s="16"/>
      <c r="B76" s="15" t="s">
        <v>2</v>
      </c>
      <c r="C76" s="12">
        <v>337</v>
      </c>
      <c r="D76" s="11">
        <v>3940406</v>
      </c>
      <c r="E76" s="14">
        <v>-337</v>
      </c>
      <c r="F76" s="13">
        <v>-3940406</v>
      </c>
      <c r="G76" s="12">
        <f t="shared" si="28"/>
        <v>0</v>
      </c>
      <c r="H76" s="11">
        <f t="shared" si="28"/>
        <v>0</v>
      </c>
      <c r="I76" s="2"/>
      <c r="J76" s="1"/>
      <c r="K76" s="1"/>
      <c r="L76" s="1"/>
      <c r="M76" s="1"/>
      <c r="N76" s="1"/>
      <c r="O76" s="1"/>
      <c r="P76" s="1"/>
      <c r="Q76" s="1"/>
      <c r="R76" s="1"/>
      <c r="S76" s="1"/>
      <c r="T76" s="1"/>
      <c r="U76" s="1"/>
      <c r="V76" s="1"/>
      <c r="W76" s="1"/>
      <c r="X76" s="1"/>
      <c r="Y76" s="1"/>
      <c r="Z76" s="1"/>
    </row>
    <row r="77" spans="1:26" s="25" customFormat="1" x14ac:dyDescent="0.2">
      <c r="A77" s="16"/>
      <c r="B77" s="15" t="s">
        <v>1</v>
      </c>
      <c r="C77" s="12">
        <v>334</v>
      </c>
      <c r="D77" s="11">
        <v>3940405</v>
      </c>
      <c r="E77" s="14">
        <v>-334</v>
      </c>
      <c r="F77" s="13">
        <v>-3940405</v>
      </c>
      <c r="G77" s="12">
        <f t="shared" si="28"/>
        <v>0</v>
      </c>
      <c r="H77" s="11">
        <f t="shared" si="28"/>
        <v>0</v>
      </c>
      <c r="I77" s="2"/>
      <c r="J77" s="1"/>
      <c r="K77" s="1"/>
      <c r="L77" s="1"/>
      <c r="M77" s="1"/>
      <c r="N77" s="1"/>
      <c r="O77" s="1"/>
      <c r="P77" s="1"/>
      <c r="Q77" s="1"/>
      <c r="R77" s="1"/>
      <c r="S77" s="1"/>
      <c r="T77" s="1"/>
      <c r="U77" s="1"/>
      <c r="V77" s="1"/>
      <c r="W77" s="1"/>
      <c r="X77" s="1"/>
      <c r="Y77" s="1"/>
      <c r="Z77" s="1"/>
    </row>
    <row r="78" spans="1:26" s="25" customFormat="1" x14ac:dyDescent="0.2">
      <c r="A78" s="16"/>
      <c r="B78" s="21" t="s">
        <v>7</v>
      </c>
      <c r="C78" s="18">
        <f t="shared" ref="C78:H78" si="29">SUM(C79:C82)</f>
        <v>375</v>
      </c>
      <c r="D78" s="17">
        <f t="shared" si="29"/>
        <v>21677752.41</v>
      </c>
      <c r="E78" s="20">
        <f t="shared" si="29"/>
        <v>-222</v>
      </c>
      <c r="F78" s="19">
        <f t="shared" si="29"/>
        <v>-12885742.470000001</v>
      </c>
      <c r="G78" s="18">
        <f t="shared" si="29"/>
        <v>153</v>
      </c>
      <c r="H78" s="17">
        <f t="shared" si="29"/>
        <v>8792009.9399999995</v>
      </c>
      <c r="I78" s="2"/>
      <c r="J78" s="1"/>
      <c r="K78" s="1"/>
      <c r="L78" s="1"/>
      <c r="M78" s="1"/>
      <c r="N78" s="1"/>
      <c r="O78" s="1"/>
      <c r="P78" s="1"/>
      <c r="Q78" s="1"/>
      <c r="R78" s="1"/>
      <c r="S78" s="1"/>
      <c r="T78" s="1"/>
      <c r="U78" s="1"/>
      <c r="V78" s="1"/>
      <c r="W78" s="1"/>
      <c r="X78" s="1"/>
      <c r="Y78" s="1"/>
      <c r="Z78" s="1"/>
    </row>
    <row r="79" spans="1:26" s="25" customFormat="1" x14ac:dyDescent="0.2">
      <c r="A79" s="16"/>
      <c r="B79" s="15" t="s">
        <v>19</v>
      </c>
      <c r="C79" s="12">
        <v>62</v>
      </c>
      <c r="D79" s="11">
        <v>3550789.41</v>
      </c>
      <c r="E79" s="14">
        <v>0</v>
      </c>
      <c r="F79" s="13">
        <v>0</v>
      </c>
      <c r="G79" s="12">
        <f t="shared" ref="G79:H82" si="30">C79+E79</f>
        <v>62</v>
      </c>
      <c r="H79" s="11">
        <f t="shared" si="30"/>
        <v>3550789.41</v>
      </c>
      <c r="I79" s="2"/>
      <c r="J79" s="1"/>
      <c r="K79" s="1"/>
      <c r="L79" s="1"/>
      <c r="M79" s="1"/>
      <c r="N79" s="1"/>
      <c r="O79" s="1"/>
      <c r="P79" s="1"/>
      <c r="Q79" s="1"/>
      <c r="R79" s="1"/>
      <c r="S79" s="1"/>
      <c r="T79" s="1"/>
      <c r="U79" s="1"/>
      <c r="V79" s="1"/>
      <c r="W79" s="1"/>
      <c r="X79" s="1"/>
      <c r="Y79" s="1"/>
      <c r="Z79" s="1"/>
    </row>
    <row r="80" spans="1:26" s="25" customFormat="1" x14ac:dyDescent="0.2">
      <c r="A80" s="16"/>
      <c r="B80" s="15" t="s">
        <v>18</v>
      </c>
      <c r="C80" s="12">
        <v>105</v>
      </c>
      <c r="D80" s="11">
        <v>6042322</v>
      </c>
      <c r="E80" s="14">
        <v>-14</v>
      </c>
      <c r="F80" s="13">
        <v>-801101.47</v>
      </c>
      <c r="G80" s="12">
        <f t="shared" si="30"/>
        <v>91</v>
      </c>
      <c r="H80" s="11">
        <f t="shared" si="30"/>
        <v>5241220.53</v>
      </c>
      <c r="I80" s="2"/>
      <c r="J80" s="1"/>
      <c r="K80" s="1"/>
      <c r="L80" s="1"/>
      <c r="M80" s="1"/>
      <c r="N80" s="1"/>
      <c r="O80" s="1"/>
      <c r="P80" s="1"/>
      <c r="Q80" s="1"/>
      <c r="R80" s="1"/>
      <c r="S80" s="1"/>
      <c r="T80" s="1"/>
      <c r="U80" s="1"/>
      <c r="V80" s="1"/>
      <c r="W80" s="1"/>
      <c r="X80" s="1"/>
      <c r="Y80" s="1"/>
      <c r="Z80" s="1"/>
    </row>
    <row r="81" spans="1:26" s="25" customFormat="1" x14ac:dyDescent="0.2">
      <c r="A81" s="16"/>
      <c r="B81" s="15" t="s">
        <v>2</v>
      </c>
      <c r="C81" s="12">
        <v>105</v>
      </c>
      <c r="D81" s="11">
        <v>6091279</v>
      </c>
      <c r="E81" s="14">
        <v>-105</v>
      </c>
      <c r="F81" s="13">
        <v>-6091279</v>
      </c>
      <c r="G81" s="12">
        <f t="shared" si="30"/>
        <v>0</v>
      </c>
      <c r="H81" s="11">
        <f t="shared" si="30"/>
        <v>0</v>
      </c>
      <c r="I81" s="2"/>
      <c r="J81" s="1"/>
      <c r="K81" s="1"/>
      <c r="L81" s="1"/>
      <c r="M81" s="1"/>
      <c r="N81" s="1"/>
      <c r="O81" s="1"/>
      <c r="P81" s="1"/>
      <c r="Q81" s="1"/>
      <c r="R81" s="1"/>
      <c r="S81" s="1"/>
      <c r="T81" s="1"/>
      <c r="U81" s="1"/>
      <c r="V81" s="1"/>
      <c r="W81" s="1"/>
      <c r="X81" s="1"/>
      <c r="Y81" s="1"/>
      <c r="Z81" s="1"/>
    </row>
    <row r="82" spans="1:26" s="25" customFormat="1" x14ac:dyDescent="0.2">
      <c r="A82" s="16"/>
      <c r="B82" s="15" t="s">
        <v>1</v>
      </c>
      <c r="C82" s="12">
        <v>103</v>
      </c>
      <c r="D82" s="11">
        <v>5993362</v>
      </c>
      <c r="E82" s="14">
        <v>-103</v>
      </c>
      <c r="F82" s="13">
        <v>-5993362</v>
      </c>
      <c r="G82" s="12">
        <f t="shared" si="30"/>
        <v>0</v>
      </c>
      <c r="H82" s="11">
        <f t="shared" si="30"/>
        <v>0</v>
      </c>
      <c r="I82" s="2"/>
      <c r="J82" s="1"/>
      <c r="K82" s="1"/>
      <c r="L82" s="1"/>
      <c r="M82" s="1"/>
      <c r="N82" s="1"/>
      <c r="O82" s="1"/>
      <c r="P82" s="1"/>
      <c r="Q82" s="1"/>
      <c r="R82" s="1"/>
      <c r="S82" s="1"/>
      <c r="T82" s="1"/>
      <c r="U82" s="1"/>
      <c r="V82" s="1"/>
      <c r="W82" s="1"/>
      <c r="X82" s="1"/>
      <c r="Y82" s="1"/>
      <c r="Z82" s="1"/>
    </row>
    <row r="83" spans="1:26" s="25" customFormat="1" x14ac:dyDescent="0.2">
      <c r="A83" s="16"/>
      <c r="B83" s="21" t="s">
        <v>6</v>
      </c>
      <c r="C83" s="18">
        <f t="shared" ref="C83:H83" si="31">SUM(C84:C87)</f>
        <v>4924</v>
      </c>
      <c r="D83" s="17">
        <f t="shared" si="31"/>
        <v>122426708.38</v>
      </c>
      <c r="E83" s="20">
        <f t="shared" si="31"/>
        <v>-2017</v>
      </c>
      <c r="F83" s="19">
        <f t="shared" si="31"/>
        <v>-48096105.990000002</v>
      </c>
      <c r="G83" s="18">
        <f t="shared" si="31"/>
        <v>2907</v>
      </c>
      <c r="H83" s="17">
        <f t="shared" si="31"/>
        <v>74330602.390000001</v>
      </c>
      <c r="I83" s="2"/>
      <c r="J83" s="1"/>
      <c r="K83" s="1"/>
      <c r="L83" s="1"/>
      <c r="M83" s="1"/>
      <c r="N83" s="1"/>
      <c r="O83" s="1"/>
      <c r="P83" s="1"/>
      <c r="Q83" s="1"/>
      <c r="R83" s="1"/>
      <c r="S83" s="1"/>
      <c r="T83" s="1"/>
      <c r="U83" s="1"/>
      <c r="V83" s="1"/>
      <c r="W83" s="1"/>
      <c r="X83" s="1"/>
      <c r="Y83" s="1"/>
      <c r="Z83" s="1"/>
    </row>
    <row r="84" spans="1:26" s="25" customFormat="1" x14ac:dyDescent="0.2">
      <c r="A84" s="16"/>
      <c r="B84" s="15" t="s">
        <v>19</v>
      </c>
      <c r="C84" s="12">
        <v>1472</v>
      </c>
      <c r="D84" s="11">
        <v>35077888</v>
      </c>
      <c r="E84" s="14">
        <v>0</v>
      </c>
      <c r="F84" s="13">
        <v>-1.81</v>
      </c>
      <c r="G84" s="12">
        <f t="shared" ref="G84:H87" si="32">C84+E84</f>
        <v>1472</v>
      </c>
      <c r="H84" s="11">
        <f t="shared" si="32"/>
        <v>35077886.189999998</v>
      </c>
      <c r="I84" s="2"/>
      <c r="J84" s="1"/>
      <c r="K84" s="1"/>
      <c r="L84" s="1"/>
      <c r="M84" s="1"/>
      <c r="N84" s="1"/>
      <c r="O84" s="1"/>
      <c r="P84" s="1"/>
      <c r="Q84" s="1"/>
      <c r="R84" s="1"/>
      <c r="S84" s="1"/>
      <c r="T84" s="1"/>
      <c r="U84" s="1"/>
      <c r="V84" s="1"/>
      <c r="W84" s="1"/>
      <c r="X84" s="1"/>
      <c r="Y84" s="1"/>
      <c r="Z84" s="1"/>
    </row>
    <row r="85" spans="1:26" s="25" customFormat="1" x14ac:dyDescent="0.2">
      <c r="A85" s="16"/>
      <c r="B85" s="15" t="s">
        <v>18</v>
      </c>
      <c r="C85" s="12">
        <v>1668</v>
      </c>
      <c r="D85" s="11">
        <v>45049993.380000003</v>
      </c>
      <c r="E85" s="14">
        <v>-233</v>
      </c>
      <c r="F85" s="13">
        <v>-5797277.1799999997</v>
      </c>
      <c r="G85" s="12">
        <f t="shared" si="32"/>
        <v>1435</v>
      </c>
      <c r="H85" s="11">
        <f t="shared" si="32"/>
        <v>39252716.200000003</v>
      </c>
      <c r="I85" s="2"/>
      <c r="J85" s="1"/>
      <c r="K85" s="1"/>
      <c r="L85" s="1"/>
      <c r="M85" s="1"/>
      <c r="N85" s="1"/>
      <c r="O85" s="1"/>
      <c r="P85" s="1"/>
      <c r="Q85" s="1"/>
      <c r="R85" s="1"/>
      <c r="S85" s="1"/>
      <c r="T85" s="1"/>
      <c r="U85" s="1"/>
      <c r="V85" s="1"/>
      <c r="W85" s="1"/>
      <c r="X85" s="1"/>
      <c r="Y85" s="1"/>
      <c r="Z85" s="1"/>
    </row>
    <row r="86" spans="1:26" s="2" customFormat="1" x14ac:dyDescent="0.2">
      <c r="A86" s="16"/>
      <c r="B86" s="15" t="s">
        <v>2</v>
      </c>
      <c r="C86" s="12">
        <v>1086</v>
      </c>
      <c r="D86" s="11">
        <v>25792239</v>
      </c>
      <c r="E86" s="14">
        <v>-1086</v>
      </c>
      <c r="F86" s="13">
        <v>-25792239</v>
      </c>
      <c r="G86" s="12">
        <f t="shared" si="32"/>
        <v>0</v>
      </c>
      <c r="H86" s="11">
        <f t="shared" si="32"/>
        <v>0</v>
      </c>
      <c r="J86" s="1"/>
      <c r="K86" s="1"/>
      <c r="L86" s="1"/>
      <c r="M86" s="1"/>
      <c r="N86" s="1"/>
      <c r="O86" s="1"/>
      <c r="P86" s="1"/>
      <c r="Q86" s="1"/>
      <c r="R86" s="1"/>
      <c r="S86" s="1"/>
      <c r="T86" s="1"/>
      <c r="U86" s="1"/>
      <c r="V86" s="1"/>
      <c r="W86" s="1"/>
      <c r="X86" s="1"/>
      <c r="Y86" s="1"/>
      <c r="Z86" s="1"/>
    </row>
    <row r="87" spans="1:26" s="2" customFormat="1" x14ac:dyDescent="0.2">
      <c r="A87" s="16"/>
      <c r="B87" s="15" t="s">
        <v>1</v>
      </c>
      <c r="C87" s="12">
        <v>698</v>
      </c>
      <c r="D87" s="11">
        <v>16506588</v>
      </c>
      <c r="E87" s="14">
        <v>-698</v>
      </c>
      <c r="F87" s="13">
        <v>-16506588</v>
      </c>
      <c r="G87" s="12">
        <f t="shared" si="32"/>
        <v>0</v>
      </c>
      <c r="H87" s="11">
        <f t="shared" si="32"/>
        <v>0</v>
      </c>
      <c r="J87" s="1"/>
      <c r="K87" s="1"/>
      <c r="L87" s="1"/>
      <c r="M87" s="1"/>
      <c r="N87" s="1"/>
      <c r="O87" s="1"/>
      <c r="P87" s="1"/>
      <c r="Q87" s="1"/>
      <c r="R87" s="1"/>
      <c r="S87" s="1"/>
      <c r="T87" s="1"/>
      <c r="U87" s="1"/>
      <c r="V87" s="1"/>
      <c r="W87" s="1"/>
      <c r="X87" s="1"/>
      <c r="Y87" s="1"/>
      <c r="Z87" s="1"/>
    </row>
    <row r="88" spans="1:26" s="2" customFormat="1" x14ac:dyDescent="0.2">
      <c r="A88" s="16"/>
      <c r="B88" s="21" t="s">
        <v>5</v>
      </c>
      <c r="C88" s="18">
        <f t="shared" ref="C88:H88" si="33">SUM(C89:C92)</f>
        <v>298</v>
      </c>
      <c r="D88" s="17">
        <f t="shared" si="33"/>
        <v>15283210</v>
      </c>
      <c r="E88" s="20">
        <f t="shared" si="33"/>
        <v>-170</v>
      </c>
      <c r="F88" s="19">
        <f t="shared" si="33"/>
        <v>-8788170.8200000003</v>
      </c>
      <c r="G88" s="18">
        <f t="shared" si="33"/>
        <v>128</v>
      </c>
      <c r="H88" s="17">
        <f t="shared" si="33"/>
        <v>6495039.1799999997</v>
      </c>
      <c r="J88" s="1"/>
      <c r="K88" s="1"/>
      <c r="L88" s="1"/>
      <c r="M88" s="1"/>
      <c r="N88" s="1"/>
      <c r="O88" s="1"/>
      <c r="P88" s="1"/>
      <c r="Q88" s="1"/>
      <c r="R88" s="1"/>
      <c r="S88" s="1"/>
      <c r="T88" s="1"/>
      <c r="U88" s="1"/>
      <c r="V88" s="1"/>
      <c r="W88" s="1"/>
      <c r="X88" s="1"/>
      <c r="Y88" s="1"/>
      <c r="Z88" s="1"/>
    </row>
    <row r="89" spans="1:26" s="2" customFormat="1" x14ac:dyDescent="0.2">
      <c r="A89" s="16"/>
      <c r="B89" s="15" t="s">
        <v>19</v>
      </c>
      <c r="C89" s="12">
        <v>75</v>
      </c>
      <c r="D89" s="11">
        <v>3820803</v>
      </c>
      <c r="E89" s="14">
        <v>-18</v>
      </c>
      <c r="F89" s="13">
        <v>-947108.54</v>
      </c>
      <c r="G89" s="12">
        <f t="shared" ref="G89:H92" si="34">C89+E89</f>
        <v>57</v>
      </c>
      <c r="H89" s="11">
        <f t="shared" si="34"/>
        <v>2873694.46</v>
      </c>
      <c r="J89" s="1"/>
      <c r="K89" s="1"/>
      <c r="L89" s="1"/>
      <c r="M89" s="1"/>
      <c r="N89" s="1"/>
      <c r="O89" s="1"/>
      <c r="P89" s="1"/>
      <c r="Q89" s="1"/>
      <c r="R89" s="1"/>
      <c r="S89" s="1"/>
      <c r="T89" s="1"/>
      <c r="U89" s="1"/>
      <c r="V89" s="1"/>
      <c r="W89" s="1"/>
      <c r="X89" s="1"/>
      <c r="Y89" s="1"/>
      <c r="Z89" s="1"/>
    </row>
    <row r="90" spans="1:26" s="2" customFormat="1" x14ac:dyDescent="0.2">
      <c r="A90" s="16"/>
      <c r="B90" s="15" t="s">
        <v>18</v>
      </c>
      <c r="C90" s="12">
        <v>75</v>
      </c>
      <c r="D90" s="11">
        <v>3820803</v>
      </c>
      <c r="E90" s="14">
        <v>-4</v>
      </c>
      <c r="F90" s="13">
        <v>-199458.28</v>
      </c>
      <c r="G90" s="12">
        <f t="shared" si="34"/>
        <v>71</v>
      </c>
      <c r="H90" s="11">
        <f t="shared" si="34"/>
        <v>3621344.72</v>
      </c>
      <c r="J90" s="1"/>
      <c r="K90" s="1"/>
      <c r="L90" s="1"/>
      <c r="M90" s="1"/>
      <c r="N90" s="1"/>
      <c r="O90" s="1"/>
      <c r="P90" s="1"/>
      <c r="Q90" s="1"/>
      <c r="R90" s="1"/>
      <c r="S90" s="1"/>
      <c r="T90" s="1"/>
      <c r="U90" s="1"/>
      <c r="V90" s="1"/>
      <c r="W90" s="1"/>
      <c r="X90" s="1"/>
      <c r="Y90" s="1"/>
      <c r="Z90" s="1"/>
    </row>
    <row r="91" spans="1:26" s="2" customFormat="1" x14ac:dyDescent="0.2">
      <c r="A91" s="16"/>
      <c r="B91" s="15" t="s">
        <v>2</v>
      </c>
      <c r="C91" s="12">
        <v>75</v>
      </c>
      <c r="D91" s="11">
        <v>3858712</v>
      </c>
      <c r="E91" s="14">
        <v>-75</v>
      </c>
      <c r="F91" s="13">
        <v>-3858712</v>
      </c>
      <c r="G91" s="12">
        <f t="shared" si="34"/>
        <v>0</v>
      </c>
      <c r="H91" s="11">
        <f t="shared" si="34"/>
        <v>0</v>
      </c>
      <c r="J91" s="1"/>
      <c r="K91" s="1"/>
      <c r="L91" s="1"/>
      <c r="M91" s="1"/>
      <c r="N91" s="1"/>
      <c r="O91" s="1"/>
      <c r="P91" s="1"/>
      <c r="Q91" s="1"/>
      <c r="R91" s="1"/>
      <c r="S91" s="1"/>
      <c r="T91" s="1"/>
      <c r="U91" s="1"/>
      <c r="V91" s="1"/>
      <c r="W91" s="1"/>
      <c r="X91" s="1"/>
      <c r="Y91" s="1"/>
      <c r="Z91" s="1"/>
    </row>
    <row r="92" spans="1:26" s="2" customFormat="1" x14ac:dyDescent="0.2">
      <c r="A92" s="16"/>
      <c r="B92" s="15" t="s">
        <v>1</v>
      </c>
      <c r="C92" s="12">
        <v>73</v>
      </c>
      <c r="D92" s="11">
        <v>3782892</v>
      </c>
      <c r="E92" s="14">
        <v>-73</v>
      </c>
      <c r="F92" s="13">
        <v>-3782892</v>
      </c>
      <c r="G92" s="12">
        <f t="shared" si="34"/>
        <v>0</v>
      </c>
      <c r="H92" s="11">
        <f t="shared" si="34"/>
        <v>0</v>
      </c>
      <c r="J92" s="1"/>
      <c r="K92" s="1"/>
      <c r="L92" s="1"/>
      <c r="M92" s="1"/>
      <c r="N92" s="1"/>
      <c r="O92" s="1"/>
      <c r="P92" s="1"/>
      <c r="Q92" s="1"/>
      <c r="R92" s="1"/>
      <c r="S92" s="1"/>
      <c r="T92" s="1"/>
      <c r="U92" s="1"/>
      <c r="V92" s="1"/>
      <c r="W92" s="1"/>
      <c r="X92" s="1"/>
      <c r="Y92" s="1"/>
      <c r="Z92" s="1"/>
    </row>
    <row r="93" spans="1:26" s="2" customFormat="1" x14ac:dyDescent="0.2">
      <c r="A93" s="16"/>
      <c r="B93" s="21" t="s">
        <v>4</v>
      </c>
      <c r="C93" s="18">
        <f t="shared" ref="C93:H93" si="35">SUM(C94:C97)</f>
        <v>500</v>
      </c>
      <c r="D93" s="17">
        <f t="shared" si="35"/>
        <v>12721714</v>
      </c>
      <c r="E93" s="20">
        <f t="shared" si="35"/>
        <v>-274</v>
      </c>
      <c r="F93" s="19">
        <f t="shared" si="35"/>
        <v>-7043165.04</v>
      </c>
      <c r="G93" s="18">
        <f t="shared" si="35"/>
        <v>226</v>
      </c>
      <c r="H93" s="17">
        <f t="shared" si="35"/>
        <v>5678548.96</v>
      </c>
      <c r="J93" s="1"/>
      <c r="K93" s="1"/>
      <c r="L93" s="1"/>
      <c r="M93" s="1"/>
      <c r="N93" s="1"/>
      <c r="O93" s="1"/>
      <c r="P93" s="1"/>
      <c r="Q93" s="1"/>
      <c r="R93" s="1"/>
      <c r="S93" s="1"/>
      <c r="T93" s="1"/>
      <c r="U93" s="1"/>
      <c r="V93" s="1"/>
      <c r="W93" s="1"/>
      <c r="X93" s="1"/>
      <c r="Y93" s="1"/>
      <c r="Z93" s="1"/>
    </row>
    <row r="94" spans="1:26" s="2" customFormat="1" x14ac:dyDescent="0.2">
      <c r="A94" s="16"/>
      <c r="B94" s="15" t="s">
        <v>19</v>
      </c>
      <c r="C94" s="12">
        <v>126</v>
      </c>
      <c r="D94" s="11">
        <v>3180429</v>
      </c>
      <c r="E94" s="14">
        <v>-5</v>
      </c>
      <c r="F94" s="13">
        <v>-123383.16</v>
      </c>
      <c r="G94" s="12">
        <f t="shared" ref="G94:H97" si="36">C94+E94</f>
        <v>121</v>
      </c>
      <c r="H94" s="11">
        <f t="shared" si="36"/>
        <v>3057045.84</v>
      </c>
      <c r="J94" s="1"/>
      <c r="K94" s="1"/>
      <c r="L94" s="1"/>
      <c r="M94" s="1"/>
      <c r="N94" s="1"/>
      <c r="O94" s="1"/>
      <c r="P94" s="1"/>
      <c r="Q94" s="1"/>
      <c r="R94" s="1"/>
      <c r="S94" s="1"/>
      <c r="T94" s="1"/>
      <c r="U94" s="1"/>
      <c r="V94" s="1"/>
      <c r="W94" s="1"/>
      <c r="X94" s="1"/>
      <c r="Y94" s="1"/>
      <c r="Z94" s="1"/>
    </row>
    <row r="95" spans="1:26" s="2" customFormat="1" x14ac:dyDescent="0.2">
      <c r="A95" s="16"/>
      <c r="B95" s="15" t="s">
        <v>18</v>
      </c>
      <c r="C95" s="12">
        <v>126</v>
      </c>
      <c r="D95" s="11">
        <v>3180429</v>
      </c>
      <c r="E95" s="14">
        <v>-21</v>
      </c>
      <c r="F95" s="13">
        <v>-558925.88</v>
      </c>
      <c r="G95" s="12">
        <f t="shared" si="36"/>
        <v>105</v>
      </c>
      <c r="H95" s="11">
        <f t="shared" si="36"/>
        <v>2621503.12</v>
      </c>
      <c r="J95" s="1"/>
      <c r="K95" s="1"/>
      <c r="L95" s="1"/>
      <c r="M95" s="1"/>
      <c r="N95" s="1"/>
      <c r="O95" s="1"/>
      <c r="P95" s="1"/>
      <c r="Q95" s="1"/>
      <c r="R95" s="1"/>
      <c r="S95" s="1"/>
      <c r="T95" s="1"/>
      <c r="U95" s="1"/>
      <c r="V95" s="1"/>
      <c r="W95" s="1"/>
      <c r="X95" s="1"/>
      <c r="Y95" s="1"/>
      <c r="Z95" s="1"/>
    </row>
    <row r="96" spans="1:26" s="2" customFormat="1" x14ac:dyDescent="0.2">
      <c r="A96" s="16"/>
      <c r="B96" s="15" t="s">
        <v>2</v>
      </c>
      <c r="C96" s="12">
        <v>126</v>
      </c>
      <c r="D96" s="11">
        <v>3180429</v>
      </c>
      <c r="E96" s="14">
        <v>-126</v>
      </c>
      <c r="F96" s="13">
        <v>-3180429</v>
      </c>
      <c r="G96" s="12">
        <f t="shared" si="36"/>
        <v>0</v>
      </c>
      <c r="H96" s="11">
        <f t="shared" si="36"/>
        <v>0</v>
      </c>
      <c r="J96" s="1"/>
      <c r="K96" s="1"/>
      <c r="L96" s="1"/>
      <c r="M96" s="1"/>
      <c r="N96" s="1"/>
      <c r="O96" s="1"/>
      <c r="P96" s="1"/>
      <c r="Q96" s="1"/>
      <c r="R96" s="1"/>
      <c r="S96" s="1"/>
      <c r="T96" s="1"/>
      <c r="U96" s="1"/>
      <c r="V96" s="1"/>
      <c r="W96" s="1"/>
      <c r="X96" s="1"/>
      <c r="Y96" s="1"/>
      <c r="Z96" s="1"/>
    </row>
    <row r="97" spans="1:26" s="2" customFormat="1" x14ac:dyDescent="0.2">
      <c r="A97" s="16"/>
      <c r="B97" s="15" t="s">
        <v>1</v>
      </c>
      <c r="C97" s="12">
        <v>122</v>
      </c>
      <c r="D97" s="11">
        <v>3180427</v>
      </c>
      <c r="E97" s="14">
        <v>-122</v>
      </c>
      <c r="F97" s="13">
        <v>-3180427</v>
      </c>
      <c r="G97" s="12">
        <f t="shared" si="36"/>
        <v>0</v>
      </c>
      <c r="H97" s="11">
        <f t="shared" si="36"/>
        <v>0</v>
      </c>
      <c r="J97" s="1"/>
      <c r="K97" s="1"/>
      <c r="L97" s="1"/>
      <c r="M97" s="1"/>
      <c r="N97" s="1"/>
      <c r="O97" s="1"/>
      <c r="P97" s="1"/>
      <c r="Q97" s="1"/>
      <c r="R97" s="1"/>
      <c r="S97" s="1"/>
      <c r="T97" s="1"/>
      <c r="U97" s="1"/>
      <c r="V97" s="1"/>
      <c r="W97" s="1"/>
      <c r="X97" s="1"/>
      <c r="Y97" s="1"/>
      <c r="Z97" s="1"/>
    </row>
    <row r="98" spans="1:26" s="2" customFormat="1" x14ac:dyDescent="0.2">
      <c r="A98" s="16"/>
      <c r="B98" s="21" t="s">
        <v>3</v>
      </c>
      <c r="C98" s="18">
        <f t="shared" ref="C98:H98" si="37">SUM(C99:C102)</f>
        <v>12067</v>
      </c>
      <c r="D98" s="17">
        <f t="shared" si="37"/>
        <v>9115436.7699999996</v>
      </c>
      <c r="E98" s="20">
        <f t="shared" si="37"/>
        <v>-8026</v>
      </c>
      <c r="F98" s="19">
        <f t="shared" si="37"/>
        <v>-6075177.4500000002</v>
      </c>
      <c r="G98" s="18">
        <f t="shared" si="37"/>
        <v>4041</v>
      </c>
      <c r="H98" s="17">
        <f t="shared" si="37"/>
        <v>3040259.32</v>
      </c>
      <c r="J98" s="1"/>
      <c r="K98" s="1"/>
      <c r="L98" s="1"/>
      <c r="M98" s="1"/>
      <c r="N98" s="1"/>
      <c r="O98" s="1"/>
      <c r="P98" s="1"/>
      <c r="Q98" s="1"/>
      <c r="R98" s="1"/>
      <c r="S98" s="1"/>
      <c r="T98" s="1"/>
      <c r="U98" s="1"/>
      <c r="V98" s="1"/>
      <c r="W98" s="1"/>
      <c r="X98" s="1"/>
      <c r="Y98" s="1"/>
      <c r="Z98" s="1"/>
    </row>
    <row r="99" spans="1:26" s="2" customFormat="1" x14ac:dyDescent="0.2">
      <c r="A99" s="16"/>
      <c r="B99" s="15" t="s">
        <v>19</v>
      </c>
      <c r="C99" s="12">
        <v>1657</v>
      </c>
      <c r="D99" s="11">
        <v>1231614.77</v>
      </c>
      <c r="E99" s="14">
        <v>-14</v>
      </c>
      <c r="F99" s="13">
        <v>-10426.35</v>
      </c>
      <c r="G99" s="12">
        <f t="shared" ref="G99:H102" si="38">C99+E99</f>
        <v>1643</v>
      </c>
      <c r="H99" s="11">
        <f t="shared" si="38"/>
        <v>1221188.42</v>
      </c>
      <c r="J99" s="1"/>
      <c r="K99" s="1"/>
      <c r="L99" s="1"/>
      <c r="M99" s="1"/>
      <c r="N99" s="1"/>
      <c r="O99" s="1"/>
      <c r="P99" s="1"/>
      <c r="Q99" s="1"/>
      <c r="R99" s="1"/>
      <c r="S99" s="1"/>
      <c r="T99" s="1"/>
      <c r="U99" s="1"/>
      <c r="V99" s="1"/>
      <c r="W99" s="1"/>
      <c r="X99" s="1"/>
      <c r="Y99" s="1"/>
      <c r="Z99" s="1"/>
    </row>
    <row r="100" spans="1:26" s="2" customFormat="1" x14ac:dyDescent="0.2">
      <c r="A100" s="16"/>
      <c r="B100" s="15" t="s">
        <v>18</v>
      </c>
      <c r="C100" s="12">
        <v>3469</v>
      </c>
      <c r="D100" s="11">
        <v>2627942</v>
      </c>
      <c r="E100" s="14">
        <v>-1071</v>
      </c>
      <c r="F100" s="13">
        <v>-808871.1</v>
      </c>
      <c r="G100" s="12">
        <f t="shared" si="38"/>
        <v>2398</v>
      </c>
      <c r="H100" s="11">
        <f t="shared" si="38"/>
        <v>1819070.9</v>
      </c>
      <c r="J100" s="1"/>
      <c r="K100" s="1"/>
      <c r="L100" s="1"/>
      <c r="M100" s="1"/>
      <c r="N100" s="1"/>
      <c r="O100" s="1"/>
      <c r="P100" s="1"/>
      <c r="Q100" s="1"/>
      <c r="R100" s="1"/>
      <c r="S100" s="1"/>
      <c r="T100" s="1"/>
      <c r="U100" s="1"/>
      <c r="V100" s="1"/>
      <c r="W100" s="1"/>
      <c r="X100" s="1"/>
      <c r="Y100" s="1"/>
      <c r="Z100" s="1"/>
    </row>
    <row r="101" spans="1:26" s="2" customFormat="1" x14ac:dyDescent="0.2">
      <c r="A101" s="16"/>
      <c r="B101" s="15" t="s">
        <v>2</v>
      </c>
      <c r="C101" s="12">
        <v>3469</v>
      </c>
      <c r="D101" s="11">
        <v>2627942</v>
      </c>
      <c r="E101" s="14">
        <v>-3469</v>
      </c>
      <c r="F101" s="13">
        <v>-2627942</v>
      </c>
      <c r="G101" s="12">
        <f t="shared" si="38"/>
        <v>0</v>
      </c>
      <c r="H101" s="11">
        <f t="shared" si="38"/>
        <v>0</v>
      </c>
      <c r="J101" s="1"/>
      <c r="K101" s="1"/>
      <c r="L101" s="1"/>
      <c r="M101" s="1"/>
      <c r="N101" s="1"/>
      <c r="O101" s="1"/>
      <c r="P101" s="1"/>
      <c r="Q101" s="1"/>
      <c r="R101" s="1"/>
      <c r="S101" s="1"/>
      <c r="T101" s="1"/>
      <c r="U101" s="1"/>
      <c r="V101" s="1"/>
      <c r="W101" s="1"/>
      <c r="X101" s="1"/>
      <c r="Y101" s="1"/>
      <c r="Z101" s="1"/>
    </row>
    <row r="102" spans="1:26" s="2" customFormat="1" x14ac:dyDescent="0.2">
      <c r="A102" s="16"/>
      <c r="B102" s="15" t="s">
        <v>1</v>
      </c>
      <c r="C102" s="12">
        <v>3472</v>
      </c>
      <c r="D102" s="11">
        <v>2627938</v>
      </c>
      <c r="E102" s="14">
        <v>-3472</v>
      </c>
      <c r="F102" s="13">
        <v>-2627938</v>
      </c>
      <c r="G102" s="12">
        <f t="shared" si="38"/>
        <v>0</v>
      </c>
      <c r="H102" s="11">
        <f t="shared" si="38"/>
        <v>0</v>
      </c>
      <c r="J102" s="1"/>
      <c r="K102" s="1"/>
      <c r="L102" s="1"/>
      <c r="M102" s="1"/>
      <c r="N102" s="1"/>
      <c r="O102" s="1"/>
      <c r="P102" s="1"/>
      <c r="Q102" s="1"/>
      <c r="R102" s="1"/>
      <c r="S102" s="1"/>
      <c r="T102" s="1"/>
      <c r="U102" s="1"/>
      <c r="V102" s="1"/>
      <c r="W102" s="1"/>
      <c r="X102" s="1"/>
      <c r="Y102" s="1"/>
      <c r="Z102" s="1"/>
    </row>
    <row r="103" spans="1:26" ht="13.5" customHeight="1" x14ac:dyDescent="0.2">
      <c r="A103" s="10"/>
      <c r="B103" s="9" t="s">
        <v>0</v>
      </c>
      <c r="C103" s="8">
        <f t="shared" ref="C103:H103" si="39">C98+C93+C88+C83+C78+C73+C68+C63+C58+C53+C48+C43+C38</f>
        <v>30270</v>
      </c>
      <c r="D103" s="7">
        <f t="shared" si="39"/>
        <v>261205507.25999999</v>
      </c>
      <c r="E103" s="24">
        <f t="shared" si="39"/>
        <v>-18995</v>
      </c>
      <c r="F103" s="23">
        <f t="shared" si="39"/>
        <v>-126486021.98</v>
      </c>
      <c r="G103" s="8">
        <f t="shared" si="39"/>
        <v>11275</v>
      </c>
      <c r="H103" s="7">
        <f t="shared" si="39"/>
        <v>134719485.28</v>
      </c>
      <c r="I103" s="2"/>
    </row>
    <row r="104" spans="1:26" s="2" customFormat="1" ht="14.25" customHeight="1" x14ac:dyDescent="0.2">
      <c r="A104" s="16"/>
      <c r="B104" s="9" t="s">
        <v>17</v>
      </c>
      <c r="C104" s="12"/>
      <c r="D104" s="11"/>
      <c r="E104" s="24">
        <f>E103+E36</f>
        <v>-39987</v>
      </c>
      <c r="F104" s="23">
        <f>F103+F36</f>
        <v>-191880853.84</v>
      </c>
      <c r="G104" s="12"/>
      <c r="H104" s="11"/>
      <c r="J104" s="1"/>
      <c r="K104" s="1"/>
      <c r="L104" s="1"/>
      <c r="M104" s="1"/>
      <c r="N104" s="1"/>
      <c r="O104" s="1"/>
      <c r="P104" s="1"/>
      <c r="Q104" s="1"/>
      <c r="R104" s="1"/>
      <c r="S104" s="1"/>
      <c r="T104" s="1"/>
      <c r="U104" s="1"/>
      <c r="V104" s="1"/>
      <c r="W104" s="1"/>
      <c r="X104" s="1"/>
      <c r="Y104" s="1"/>
      <c r="Z104" s="1"/>
    </row>
    <row r="105" spans="1:26" s="2" customFormat="1" ht="16.5" customHeight="1" x14ac:dyDescent="0.2">
      <c r="A105" s="147">
        <v>560275</v>
      </c>
      <c r="B105" s="300" t="s">
        <v>16</v>
      </c>
      <c r="C105" s="300"/>
      <c r="D105" s="300"/>
      <c r="E105" s="300"/>
      <c r="F105" s="300"/>
      <c r="G105" s="300"/>
      <c r="H105" s="300"/>
      <c r="J105" s="1"/>
      <c r="K105" s="1"/>
      <c r="L105" s="1"/>
      <c r="M105" s="1"/>
      <c r="N105" s="1"/>
      <c r="O105" s="1"/>
      <c r="P105" s="1"/>
      <c r="Q105" s="1"/>
      <c r="R105" s="1"/>
      <c r="S105" s="1"/>
      <c r="T105" s="1"/>
      <c r="U105" s="1"/>
      <c r="V105" s="1"/>
      <c r="W105" s="1"/>
      <c r="X105" s="1"/>
      <c r="Y105" s="1"/>
      <c r="Z105" s="1"/>
    </row>
    <row r="106" spans="1:26" s="2" customFormat="1" x14ac:dyDescent="0.2">
      <c r="A106" s="16"/>
      <c r="B106" s="21" t="s">
        <v>15</v>
      </c>
      <c r="C106" s="18">
        <f t="shared" ref="C106:H106" si="40">SUM(C107:C108)</f>
        <v>0</v>
      </c>
      <c r="D106" s="18">
        <f t="shared" si="40"/>
        <v>0</v>
      </c>
      <c r="E106" s="20">
        <f t="shared" si="40"/>
        <v>278</v>
      </c>
      <c r="F106" s="19">
        <f t="shared" si="40"/>
        <v>25951343.09</v>
      </c>
      <c r="G106" s="18">
        <f t="shared" si="40"/>
        <v>278</v>
      </c>
      <c r="H106" s="17">
        <f t="shared" si="40"/>
        <v>25951343.09</v>
      </c>
      <c r="J106" s="1"/>
      <c r="K106" s="1"/>
      <c r="L106" s="1"/>
      <c r="M106" s="1"/>
      <c r="N106" s="1"/>
      <c r="O106" s="1"/>
      <c r="P106" s="1"/>
      <c r="Q106" s="1"/>
      <c r="R106" s="1"/>
      <c r="S106" s="1"/>
      <c r="T106" s="1"/>
      <c r="U106" s="1"/>
      <c r="V106" s="1"/>
      <c r="W106" s="1"/>
      <c r="X106" s="1"/>
      <c r="Y106" s="1"/>
      <c r="Z106" s="1"/>
    </row>
    <row r="107" spans="1:26" s="2" customFormat="1" x14ac:dyDescent="0.2">
      <c r="A107" s="16"/>
      <c r="B107" s="15" t="s">
        <v>2</v>
      </c>
      <c r="C107" s="12"/>
      <c r="D107" s="11"/>
      <c r="E107" s="14">
        <v>139</v>
      </c>
      <c r="F107" s="13">
        <v>12975670.550000001</v>
      </c>
      <c r="G107" s="12">
        <f>C107+E107</f>
        <v>139</v>
      </c>
      <c r="H107" s="11">
        <f>D107+F107</f>
        <v>12975670.550000001</v>
      </c>
      <c r="J107" s="1"/>
      <c r="K107" s="1"/>
      <c r="L107" s="1"/>
      <c r="M107" s="1"/>
      <c r="N107" s="1"/>
      <c r="O107" s="1"/>
      <c r="P107" s="1"/>
      <c r="Q107" s="1"/>
      <c r="R107" s="1"/>
      <c r="S107" s="1"/>
      <c r="T107" s="1"/>
      <c r="U107" s="1"/>
      <c r="V107" s="1"/>
      <c r="W107" s="1"/>
      <c r="X107" s="1"/>
      <c r="Y107" s="1"/>
      <c r="Z107" s="1"/>
    </row>
    <row r="108" spans="1:26" s="2" customFormat="1" x14ac:dyDescent="0.2">
      <c r="A108" s="16"/>
      <c r="B108" s="15" t="s">
        <v>1</v>
      </c>
      <c r="C108" s="12"/>
      <c r="D108" s="11"/>
      <c r="E108" s="14">
        <v>139</v>
      </c>
      <c r="F108" s="13">
        <v>12975672.539999999</v>
      </c>
      <c r="G108" s="12">
        <f>C108+E108</f>
        <v>139</v>
      </c>
      <c r="H108" s="11">
        <f>D108+F108</f>
        <v>12975672.539999999</v>
      </c>
      <c r="J108" s="1"/>
      <c r="K108" s="1"/>
      <c r="L108" s="1"/>
      <c r="M108" s="1"/>
      <c r="N108" s="1"/>
      <c r="O108" s="1"/>
      <c r="P108" s="1"/>
      <c r="Q108" s="1"/>
      <c r="R108" s="1"/>
      <c r="S108" s="1"/>
      <c r="T108" s="1"/>
      <c r="U108" s="1"/>
      <c r="V108" s="1"/>
      <c r="W108" s="1"/>
      <c r="X108" s="1"/>
      <c r="Y108" s="1"/>
      <c r="Z108" s="1"/>
    </row>
    <row r="109" spans="1:26" s="2" customFormat="1" x14ac:dyDescent="0.2">
      <c r="A109" s="16"/>
      <c r="B109" s="21" t="s">
        <v>14</v>
      </c>
      <c r="C109" s="18">
        <f t="shared" ref="C109:H109" si="41">SUM(C110:C111)</f>
        <v>0</v>
      </c>
      <c r="D109" s="18">
        <f t="shared" si="41"/>
        <v>0</v>
      </c>
      <c r="E109" s="20">
        <f t="shared" si="41"/>
        <v>1189</v>
      </c>
      <c r="F109" s="19">
        <f t="shared" si="41"/>
        <v>1789212.16</v>
      </c>
      <c r="G109" s="18">
        <f t="shared" si="41"/>
        <v>1189</v>
      </c>
      <c r="H109" s="17">
        <f t="shared" si="41"/>
        <v>1789212.16</v>
      </c>
      <c r="J109" s="1"/>
      <c r="K109" s="1"/>
      <c r="L109" s="1"/>
      <c r="M109" s="1"/>
      <c r="N109" s="1"/>
      <c r="O109" s="1"/>
      <c r="P109" s="1"/>
      <c r="Q109" s="1"/>
      <c r="R109" s="1"/>
      <c r="S109" s="1"/>
      <c r="T109" s="1"/>
      <c r="U109" s="1"/>
      <c r="V109" s="1"/>
      <c r="W109" s="1"/>
      <c r="X109" s="1"/>
      <c r="Y109" s="1"/>
      <c r="Z109" s="1"/>
    </row>
    <row r="110" spans="1:26" s="2" customFormat="1" x14ac:dyDescent="0.2">
      <c r="A110" s="16"/>
      <c r="B110" s="15" t="s">
        <v>2</v>
      </c>
      <c r="C110" s="12"/>
      <c r="D110" s="11"/>
      <c r="E110" s="14">
        <v>593</v>
      </c>
      <c r="F110" s="13">
        <v>894607.58</v>
      </c>
      <c r="G110" s="12">
        <f>C110+E110</f>
        <v>593</v>
      </c>
      <c r="H110" s="11">
        <f>D110+F110</f>
        <v>894607.58</v>
      </c>
      <c r="J110" s="1"/>
      <c r="K110" s="1"/>
      <c r="L110" s="1"/>
      <c r="M110" s="1"/>
      <c r="N110" s="1"/>
      <c r="O110" s="1"/>
      <c r="P110" s="1"/>
      <c r="Q110" s="1"/>
      <c r="R110" s="1"/>
      <c r="S110" s="1"/>
      <c r="T110" s="1"/>
      <c r="U110" s="1"/>
      <c r="V110" s="1"/>
      <c r="W110" s="1"/>
      <c r="X110" s="1"/>
      <c r="Y110" s="1"/>
      <c r="Z110" s="1"/>
    </row>
    <row r="111" spans="1:26" s="2" customFormat="1" x14ac:dyDescent="0.2">
      <c r="A111" s="16"/>
      <c r="B111" s="15" t="s">
        <v>1</v>
      </c>
      <c r="C111" s="12"/>
      <c r="D111" s="11"/>
      <c r="E111" s="14">
        <v>596</v>
      </c>
      <c r="F111" s="13">
        <v>894604.58</v>
      </c>
      <c r="G111" s="12">
        <f>C111+E111</f>
        <v>596</v>
      </c>
      <c r="H111" s="11">
        <f>D111+F111</f>
        <v>894604.58</v>
      </c>
      <c r="J111" s="1"/>
      <c r="K111" s="1"/>
      <c r="L111" s="1"/>
      <c r="M111" s="1"/>
      <c r="N111" s="1"/>
      <c r="O111" s="1"/>
      <c r="P111" s="1"/>
      <c r="Q111" s="1"/>
      <c r="R111" s="1"/>
      <c r="S111" s="1"/>
      <c r="T111" s="1"/>
      <c r="U111" s="1"/>
      <c r="V111" s="1"/>
      <c r="W111" s="1"/>
      <c r="X111" s="1"/>
      <c r="Y111" s="1"/>
      <c r="Z111" s="1"/>
    </row>
    <row r="112" spans="1:26" s="2" customFormat="1" x14ac:dyDescent="0.2">
      <c r="A112" s="16"/>
      <c r="B112" s="21" t="s">
        <v>13</v>
      </c>
      <c r="C112" s="18">
        <f t="shared" ref="C112:H112" si="42">SUM(C113:C114)</f>
        <v>0</v>
      </c>
      <c r="D112" s="18">
        <f t="shared" si="42"/>
        <v>0</v>
      </c>
      <c r="E112" s="20">
        <f t="shared" si="42"/>
        <v>2398</v>
      </c>
      <c r="F112" s="19">
        <f t="shared" si="42"/>
        <v>1001799.23</v>
      </c>
      <c r="G112" s="18">
        <f t="shared" si="42"/>
        <v>2398</v>
      </c>
      <c r="H112" s="17">
        <f t="shared" si="42"/>
        <v>1001799.23</v>
      </c>
      <c r="J112" s="1"/>
      <c r="K112" s="1"/>
      <c r="L112" s="1"/>
      <c r="M112" s="1"/>
      <c r="N112" s="1"/>
      <c r="O112" s="1"/>
      <c r="P112" s="1"/>
      <c r="Q112" s="1"/>
      <c r="R112" s="1"/>
      <c r="S112" s="1"/>
      <c r="T112" s="1"/>
      <c r="U112" s="1"/>
      <c r="V112" s="1"/>
      <c r="W112" s="1"/>
      <c r="X112" s="1"/>
      <c r="Y112" s="1"/>
      <c r="Z112" s="1"/>
    </row>
    <row r="113" spans="1:26" s="2" customFormat="1" x14ac:dyDescent="0.2">
      <c r="A113" s="16"/>
      <c r="B113" s="15" t="s">
        <v>2</v>
      </c>
      <c r="C113" s="12"/>
      <c r="D113" s="11"/>
      <c r="E113" s="14">
        <v>1201</v>
      </c>
      <c r="F113" s="13">
        <v>500901.62</v>
      </c>
      <c r="G113" s="12">
        <f>C113+E113</f>
        <v>1201</v>
      </c>
      <c r="H113" s="11">
        <f>D113+F113</f>
        <v>500901.62</v>
      </c>
      <c r="J113" s="1"/>
      <c r="K113" s="1"/>
      <c r="L113" s="1"/>
      <c r="M113" s="1"/>
      <c r="N113" s="1"/>
      <c r="O113" s="1"/>
      <c r="P113" s="1"/>
      <c r="Q113" s="1"/>
      <c r="R113" s="1"/>
      <c r="S113" s="1"/>
      <c r="T113" s="1"/>
      <c r="U113" s="1"/>
      <c r="V113" s="1"/>
      <c r="W113" s="1"/>
      <c r="X113" s="1"/>
      <c r="Y113" s="1"/>
      <c r="Z113" s="1"/>
    </row>
    <row r="114" spans="1:26" s="2" customFormat="1" x14ac:dyDescent="0.2">
      <c r="A114" s="16"/>
      <c r="B114" s="15" t="s">
        <v>1</v>
      </c>
      <c r="C114" s="12"/>
      <c r="D114" s="11"/>
      <c r="E114" s="14">
        <v>1197</v>
      </c>
      <c r="F114" s="13">
        <v>500897.61</v>
      </c>
      <c r="G114" s="12">
        <f>C114+E114</f>
        <v>1197</v>
      </c>
      <c r="H114" s="11">
        <f>D114+F114</f>
        <v>500897.61</v>
      </c>
      <c r="J114" s="1"/>
      <c r="K114" s="1"/>
      <c r="L114" s="1"/>
      <c r="M114" s="1"/>
      <c r="N114" s="1"/>
      <c r="O114" s="1"/>
      <c r="P114" s="1"/>
      <c r="Q114" s="1"/>
      <c r="R114" s="1"/>
      <c r="S114" s="1"/>
      <c r="T114" s="1"/>
      <c r="U114" s="1"/>
      <c r="V114" s="1"/>
      <c r="W114" s="1"/>
      <c r="X114" s="1"/>
      <c r="Y114" s="1"/>
      <c r="Z114" s="1"/>
    </row>
    <row r="115" spans="1:26" s="2" customFormat="1" x14ac:dyDescent="0.2">
      <c r="A115" s="16"/>
      <c r="B115" s="21" t="s">
        <v>12</v>
      </c>
      <c r="C115" s="18">
        <f t="shared" ref="C115:H115" si="43">SUM(C116:C117)</f>
        <v>0</v>
      </c>
      <c r="D115" s="18">
        <f t="shared" si="43"/>
        <v>0</v>
      </c>
      <c r="E115" s="20">
        <f t="shared" si="43"/>
        <v>745</v>
      </c>
      <c r="F115" s="19">
        <f t="shared" si="43"/>
        <v>1600318.15</v>
      </c>
      <c r="G115" s="18">
        <f t="shared" si="43"/>
        <v>745</v>
      </c>
      <c r="H115" s="17">
        <f t="shared" si="43"/>
        <v>1600318.15</v>
      </c>
      <c r="J115" s="1"/>
      <c r="K115" s="1"/>
      <c r="L115" s="1"/>
      <c r="M115" s="1"/>
      <c r="N115" s="1"/>
      <c r="O115" s="1"/>
      <c r="P115" s="1"/>
      <c r="Q115" s="1"/>
      <c r="R115" s="1"/>
      <c r="S115" s="1"/>
      <c r="T115" s="1"/>
      <c r="U115" s="1"/>
      <c r="V115" s="1"/>
      <c r="W115" s="1"/>
      <c r="X115" s="1"/>
      <c r="Y115" s="1"/>
      <c r="Z115" s="1"/>
    </row>
    <row r="116" spans="1:26" s="2" customFormat="1" x14ac:dyDescent="0.2">
      <c r="A116" s="16"/>
      <c r="B116" s="15" t="s">
        <v>2</v>
      </c>
      <c r="C116" s="12"/>
      <c r="D116" s="11"/>
      <c r="E116" s="14">
        <v>373</v>
      </c>
      <c r="F116" s="13">
        <v>800159.58</v>
      </c>
      <c r="G116" s="12">
        <f>C116+E116</f>
        <v>373</v>
      </c>
      <c r="H116" s="11">
        <f>D116+F116</f>
        <v>800159.58</v>
      </c>
      <c r="J116" s="1"/>
      <c r="K116" s="1"/>
      <c r="L116" s="1"/>
      <c r="M116" s="1"/>
      <c r="N116" s="1"/>
      <c r="O116" s="1"/>
      <c r="P116" s="1"/>
      <c r="Q116" s="1"/>
      <c r="R116" s="1"/>
      <c r="S116" s="1"/>
      <c r="T116" s="1"/>
      <c r="U116" s="1"/>
      <c r="V116" s="1"/>
      <c r="W116" s="1"/>
      <c r="X116" s="1"/>
      <c r="Y116" s="1"/>
      <c r="Z116" s="1"/>
    </row>
    <row r="117" spans="1:26" s="2" customFormat="1" x14ac:dyDescent="0.2">
      <c r="A117" s="16"/>
      <c r="B117" s="15" t="s">
        <v>1</v>
      </c>
      <c r="C117" s="12"/>
      <c r="D117" s="11"/>
      <c r="E117" s="14">
        <v>372</v>
      </c>
      <c r="F117" s="13">
        <v>800158.57</v>
      </c>
      <c r="G117" s="12">
        <f>C117+E117</f>
        <v>372</v>
      </c>
      <c r="H117" s="11">
        <f>D117+F117</f>
        <v>800158.57</v>
      </c>
      <c r="J117" s="1"/>
      <c r="K117" s="1"/>
      <c r="L117" s="1"/>
      <c r="M117" s="1"/>
      <c r="N117" s="1"/>
      <c r="O117" s="1"/>
      <c r="P117" s="1"/>
      <c r="Q117" s="1"/>
      <c r="R117" s="1"/>
      <c r="S117" s="1"/>
      <c r="T117" s="1"/>
      <c r="U117" s="1"/>
      <c r="V117" s="1"/>
      <c r="W117" s="1"/>
      <c r="X117" s="1"/>
      <c r="Y117" s="1"/>
      <c r="Z117" s="1"/>
    </row>
    <row r="118" spans="1:26" s="2" customFormat="1" x14ac:dyDescent="0.2">
      <c r="A118" s="16"/>
      <c r="B118" s="21" t="s">
        <v>11</v>
      </c>
      <c r="C118" s="18">
        <f t="shared" ref="C118:H118" si="44">SUM(C119:C120)</f>
        <v>0</v>
      </c>
      <c r="D118" s="18">
        <f t="shared" si="44"/>
        <v>0</v>
      </c>
      <c r="E118" s="20">
        <f t="shared" si="44"/>
        <v>1434</v>
      </c>
      <c r="F118" s="19">
        <f t="shared" si="44"/>
        <v>5231648.83</v>
      </c>
      <c r="G118" s="18">
        <f t="shared" si="44"/>
        <v>1434</v>
      </c>
      <c r="H118" s="17">
        <f t="shared" si="44"/>
        <v>5231648.83</v>
      </c>
      <c r="J118" s="1"/>
      <c r="K118" s="1"/>
      <c r="L118" s="1"/>
      <c r="M118" s="1"/>
      <c r="N118" s="1"/>
      <c r="O118" s="1"/>
      <c r="P118" s="1"/>
      <c r="Q118" s="1"/>
      <c r="R118" s="1"/>
      <c r="S118" s="1"/>
      <c r="T118" s="1"/>
      <c r="U118" s="1"/>
      <c r="V118" s="1"/>
      <c r="W118" s="1"/>
      <c r="X118" s="1"/>
      <c r="Y118" s="1"/>
      <c r="Z118" s="1"/>
    </row>
    <row r="119" spans="1:26" s="2" customFormat="1" x14ac:dyDescent="0.2">
      <c r="A119" s="16"/>
      <c r="B119" s="15" t="s">
        <v>2</v>
      </c>
      <c r="C119" s="12"/>
      <c r="D119" s="11"/>
      <c r="E119" s="14">
        <v>718</v>
      </c>
      <c r="F119" s="13">
        <v>2615825.92</v>
      </c>
      <c r="G119" s="12">
        <f>C119+E119</f>
        <v>718</v>
      </c>
      <c r="H119" s="11">
        <f>D119+F119</f>
        <v>2615825.92</v>
      </c>
      <c r="J119" s="1"/>
      <c r="K119" s="1"/>
      <c r="L119" s="1"/>
      <c r="M119" s="1"/>
      <c r="N119" s="1"/>
      <c r="O119" s="1"/>
      <c r="P119" s="1"/>
      <c r="Q119" s="1"/>
      <c r="R119" s="1"/>
      <c r="S119" s="1"/>
      <c r="T119" s="1"/>
      <c r="U119" s="1"/>
      <c r="V119" s="1"/>
      <c r="W119" s="1"/>
      <c r="X119" s="1"/>
      <c r="Y119" s="1"/>
      <c r="Z119" s="1"/>
    </row>
    <row r="120" spans="1:26" s="2" customFormat="1" x14ac:dyDescent="0.2">
      <c r="A120" s="16"/>
      <c r="B120" s="15" t="s">
        <v>1</v>
      </c>
      <c r="C120" s="12"/>
      <c r="D120" s="11"/>
      <c r="E120" s="14">
        <v>716</v>
      </c>
      <c r="F120" s="13">
        <v>2615822.91</v>
      </c>
      <c r="G120" s="12">
        <f>C120+E120</f>
        <v>716</v>
      </c>
      <c r="H120" s="11">
        <f>D120+F120</f>
        <v>2615822.91</v>
      </c>
      <c r="J120" s="1"/>
      <c r="K120" s="1"/>
      <c r="L120" s="1"/>
      <c r="M120" s="1"/>
      <c r="N120" s="1"/>
      <c r="O120" s="1"/>
      <c r="P120" s="1"/>
      <c r="Q120" s="1"/>
      <c r="R120" s="1"/>
      <c r="S120" s="1"/>
      <c r="T120" s="1"/>
      <c r="U120" s="1"/>
      <c r="V120" s="1"/>
      <c r="W120" s="1"/>
      <c r="X120" s="1"/>
      <c r="Y120" s="1"/>
      <c r="Z120" s="1"/>
    </row>
    <row r="121" spans="1:26" s="2" customFormat="1" x14ac:dyDescent="0.2">
      <c r="A121" s="16"/>
      <c r="B121" s="21" t="s">
        <v>10</v>
      </c>
      <c r="C121" s="18">
        <f t="shared" ref="C121:H121" si="45">SUM(C122:C123)</f>
        <v>0</v>
      </c>
      <c r="D121" s="18">
        <f t="shared" si="45"/>
        <v>0</v>
      </c>
      <c r="E121" s="20">
        <f t="shared" si="45"/>
        <v>5339</v>
      </c>
      <c r="F121" s="19">
        <f t="shared" si="45"/>
        <v>3692145.3</v>
      </c>
      <c r="G121" s="18">
        <f t="shared" si="45"/>
        <v>5339</v>
      </c>
      <c r="H121" s="17">
        <f t="shared" si="45"/>
        <v>3692145.3</v>
      </c>
      <c r="J121" s="1"/>
      <c r="K121" s="1"/>
      <c r="L121" s="1"/>
      <c r="M121" s="1"/>
      <c r="N121" s="1"/>
      <c r="O121" s="1"/>
      <c r="P121" s="1"/>
      <c r="Q121" s="1"/>
      <c r="R121" s="1"/>
      <c r="S121" s="1"/>
      <c r="T121" s="1"/>
      <c r="U121" s="1"/>
      <c r="V121" s="1"/>
      <c r="W121" s="1"/>
      <c r="X121" s="1"/>
      <c r="Y121" s="1"/>
      <c r="Z121" s="1"/>
    </row>
    <row r="122" spans="1:26" s="2" customFormat="1" x14ac:dyDescent="0.2">
      <c r="A122" s="16"/>
      <c r="B122" s="15" t="s">
        <v>2</v>
      </c>
      <c r="C122" s="12"/>
      <c r="D122" s="11"/>
      <c r="E122" s="14">
        <v>2670</v>
      </c>
      <c r="F122" s="13">
        <v>1846072.15</v>
      </c>
      <c r="G122" s="12">
        <f>C122+E122</f>
        <v>2670</v>
      </c>
      <c r="H122" s="11">
        <f>D122+F122</f>
        <v>1846072.15</v>
      </c>
      <c r="J122" s="1"/>
      <c r="K122" s="1"/>
      <c r="L122" s="1"/>
      <c r="M122" s="1"/>
      <c r="N122" s="1"/>
      <c r="O122" s="1"/>
      <c r="P122" s="1"/>
      <c r="Q122" s="1"/>
      <c r="R122" s="1"/>
      <c r="S122" s="1"/>
      <c r="T122" s="1"/>
      <c r="U122" s="1"/>
      <c r="V122" s="1"/>
      <c r="W122" s="1"/>
      <c r="X122" s="1"/>
      <c r="Y122" s="1"/>
      <c r="Z122" s="1"/>
    </row>
    <row r="123" spans="1:26" s="2" customFormat="1" x14ac:dyDescent="0.2">
      <c r="A123" s="16"/>
      <c r="B123" s="15" t="s">
        <v>1</v>
      </c>
      <c r="C123" s="12"/>
      <c r="D123" s="11"/>
      <c r="E123" s="14">
        <v>2669</v>
      </c>
      <c r="F123" s="13">
        <v>1846073.15</v>
      </c>
      <c r="G123" s="12">
        <f>C123+E123</f>
        <v>2669</v>
      </c>
      <c r="H123" s="11">
        <f>D123+F123</f>
        <v>1846073.15</v>
      </c>
      <c r="J123" s="1"/>
      <c r="K123" s="1"/>
      <c r="L123" s="1"/>
      <c r="M123" s="1"/>
      <c r="N123" s="1"/>
      <c r="O123" s="1"/>
      <c r="P123" s="1"/>
      <c r="Q123" s="1"/>
      <c r="R123" s="1"/>
      <c r="S123" s="1"/>
      <c r="T123" s="1"/>
      <c r="U123" s="1"/>
      <c r="V123" s="1"/>
      <c r="W123" s="1"/>
      <c r="X123" s="1"/>
      <c r="Y123" s="1"/>
      <c r="Z123" s="1"/>
    </row>
    <row r="124" spans="1:26" s="2" customFormat="1" x14ac:dyDescent="0.2">
      <c r="A124" s="16"/>
      <c r="B124" s="21" t="s">
        <v>9</v>
      </c>
      <c r="C124" s="18">
        <f t="shared" ref="C124:H124" si="46">SUM(C125:C126)</f>
        <v>0</v>
      </c>
      <c r="D124" s="18">
        <f t="shared" si="46"/>
        <v>0</v>
      </c>
      <c r="E124" s="20">
        <f t="shared" si="46"/>
        <v>1889</v>
      </c>
      <c r="F124" s="19">
        <f t="shared" si="46"/>
        <v>2551032.7999999998</v>
      </c>
      <c r="G124" s="18">
        <f t="shared" si="46"/>
        <v>1889</v>
      </c>
      <c r="H124" s="17">
        <f t="shared" si="46"/>
        <v>2551032.7999999998</v>
      </c>
      <c r="J124" s="1"/>
      <c r="K124" s="1"/>
      <c r="L124" s="1"/>
      <c r="M124" s="1"/>
      <c r="N124" s="1"/>
      <c r="O124" s="1"/>
      <c r="P124" s="1"/>
      <c r="Q124" s="1"/>
      <c r="R124" s="1"/>
      <c r="S124" s="1"/>
      <c r="T124" s="1"/>
      <c r="U124" s="1"/>
      <c r="V124" s="1"/>
      <c r="W124" s="1"/>
      <c r="X124" s="1"/>
      <c r="Y124" s="1"/>
      <c r="Z124" s="1"/>
    </row>
    <row r="125" spans="1:26" s="2" customFormat="1" x14ac:dyDescent="0.2">
      <c r="A125" s="16"/>
      <c r="B125" s="15" t="s">
        <v>2</v>
      </c>
      <c r="C125" s="12"/>
      <c r="D125" s="11"/>
      <c r="E125" s="14">
        <v>947</v>
      </c>
      <c r="F125" s="13">
        <v>1275516.3999999999</v>
      </c>
      <c r="G125" s="12">
        <f>C125+E125</f>
        <v>947</v>
      </c>
      <c r="H125" s="11">
        <f>D125+F125</f>
        <v>1275516.3999999999</v>
      </c>
      <c r="J125" s="1"/>
      <c r="K125" s="1"/>
      <c r="L125" s="1"/>
      <c r="M125" s="1"/>
      <c r="N125" s="1"/>
      <c r="O125" s="1"/>
      <c r="P125" s="1"/>
      <c r="Q125" s="1"/>
      <c r="R125" s="1"/>
      <c r="S125" s="1"/>
      <c r="T125" s="1"/>
      <c r="U125" s="1"/>
      <c r="V125" s="1"/>
      <c r="W125" s="1"/>
      <c r="X125" s="1"/>
      <c r="Y125" s="1"/>
      <c r="Z125" s="1"/>
    </row>
    <row r="126" spans="1:26" s="2" customFormat="1" x14ac:dyDescent="0.2">
      <c r="A126" s="16"/>
      <c r="B126" s="15" t="s">
        <v>1</v>
      </c>
      <c r="C126" s="12"/>
      <c r="D126" s="11"/>
      <c r="E126" s="14">
        <v>942</v>
      </c>
      <c r="F126" s="13">
        <v>1275516.3999999999</v>
      </c>
      <c r="G126" s="12">
        <f>C126+E126</f>
        <v>942</v>
      </c>
      <c r="H126" s="11">
        <f>D126+F126</f>
        <v>1275516.3999999999</v>
      </c>
      <c r="J126" s="1"/>
      <c r="K126" s="1"/>
      <c r="L126" s="1"/>
      <c r="M126" s="1"/>
      <c r="N126" s="1"/>
      <c r="O126" s="1"/>
      <c r="P126" s="1"/>
      <c r="Q126" s="1"/>
      <c r="R126" s="1"/>
      <c r="S126" s="1"/>
      <c r="T126" s="1"/>
      <c r="U126" s="1"/>
      <c r="V126" s="1"/>
      <c r="W126" s="1"/>
      <c r="X126" s="1"/>
      <c r="Y126" s="1"/>
      <c r="Z126" s="1"/>
    </row>
    <row r="127" spans="1:26" s="2" customFormat="1" x14ac:dyDescent="0.2">
      <c r="A127" s="16"/>
      <c r="B127" s="21" t="s">
        <v>8</v>
      </c>
      <c r="C127" s="18">
        <f t="shared" ref="C127:H127" si="47">SUM(C128:C129)</f>
        <v>0</v>
      </c>
      <c r="D127" s="18">
        <f t="shared" si="47"/>
        <v>0</v>
      </c>
      <c r="E127" s="20">
        <f t="shared" si="47"/>
        <v>1622</v>
      </c>
      <c r="F127" s="19">
        <f t="shared" si="47"/>
        <v>18824808.550000001</v>
      </c>
      <c r="G127" s="18">
        <f t="shared" si="47"/>
        <v>1622</v>
      </c>
      <c r="H127" s="17">
        <f t="shared" si="47"/>
        <v>18824808.550000001</v>
      </c>
      <c r="J127" s="1"/>
      <c r="K127" s="1"/>
      <c r="L127" s="1"/>
      <c r="M127" s="1"/>
      <c r="N127" s="1"/>
      <c r="O127" s="1"/>
      <c r="P127" s="1"/>
      <c r="Q127" s="1"/>
      <c r="R127" s="1"/>
      <c r="S127" s="1"/>
      <c r="T127" s="1"/>
      <c r="U127" s="1"/>
      <c r="V127" s="1"/>
      <c r="W127" s="1"/>
      <c r="X127" s="1"/>
      <c r="Y127" s="1"/>
      <c r="Z127" s="1"/>
    </row>
    <row r="128" spans="1:26" s="2" customFormat="1" x14ac:dyDescent="0.2">
      <c r="A128" s="16"/>
      <c r="B128" s="15" t="s">
        <v>2</v>
      </c>
      <c r="C128" s="12"/>
      <c r="D128" s="11"/>
      <c r="E128" s="14">
        <v>812</v>
      </c>
      <c r="F128" s="13">
        <v>9412403.7799999993</v>
      </c>
      <c r="G128" s="12">
        <f>C128+E128</f>
        <v>812</v>
      </c>
      <c r="H128" s="11">
        <f>D128+F128</f>
        <v>9412403.7799999993</v>
      </c>
      <c r="J128" s="1"/>
      <c r="K128" s="1"/>
      <c r="L128" s="1"/>
      <c r="M128" s="1"/>
      <c r="N128" s="1"/>
      <c r="O128" s="1"/>
      <c r="P128" s="1"/>
      <c r="Q128" s="1"/>
      <c r="R128" s="1"/>
      <c r="S128" s="1"/>
      <c r="T128" s="1"/>
      <c r="U128" s="1"/>
      <c r="V128" s="1"/>
      <c r="W128" s="1"/>
      <c r="X128" s="1"/>
      <c r="Y128" s="1"/>
      <c r="Z128" s="1"/>
    </row>
    <row r="129" spans="1:26" s="2" customFormat="1" x14ac:dyDescent="0.2">
      <c r="A129" s="16"/>
      <c r="B129" s="15" t="s">
        <v>1</v>
      </c>
      <c r="C129" s="12"/>
      <c r="D129" s="11"/>
      <c r="E129" s="14">
        <v>810</v>
      </c>
      <c r="F129" s="13">
        <v>9412404.7699999996</v>
      </c>
      <c r="G129" s="12">
        <f>C129+E129</f>
        <v>810</v>
      </c>
      <c r="H129" s="11">
        <f>D129+F129</f>
        <v>9412404.7699999996</v>
      </c>
      <c r="J129" s="1"/>
      <c r="K129" s="1"/>
      <c r="L129" s="1"/>
      <c r="M129" s="1"/>
      <c r="N129" s="1"/>
      <c r="O129" s="1"/>
      <c r="P129" s="1"/>
      <c r="Q129" s="1"/>
      <c r="R129" s="1"/>
      <c r="S129" s="1"/>
      <c r="T129" s="1"/>
      <c r="U129" s="1"/>
      <c r="V129" s="1"/>
      <c r="W129" s="1"/>
      <c r="X129" s="1"/>
      <c r="Y129" s="1"/>
      <c r="Z129" s="1"/>
    </row>
    <row r="130" spans="1:26" s="2" customFormat="1" x14ac:dyDescent="0.2">
      <c r="A130" s="16"/>
      <c r="B130" s="21" t="s">
        <v>7</v>
      </c>
      <c r="C130" s="18">
        <f t="shared" ref="C130:H130" si="48">SUM(C131:C132)</f>
        <v>0</v>
      </c>
      <c r="D130" s="18">
        <f t="shared" si="48"/>
        <v>0</v>
      </c>
      <c r="E130" s="20">
        <f t="shared" si="48"/>
        <v>222</v>
      </c>
      <c r="F130" s="19">
        <f t="shared" si="48"/>
        <v>12885742.470000001</v>
      </c>
      <c r="G130" s="18">
        <f t="shared" si="48"/>
        <v>222</v>
      </c>
      <c r="H130" s="17">
        <f t="shared" si="48"/>
        <v>12885742.470000001</v>
      </c>
      <c r="J130" s="1"/>
      <c r="K130" s="1"/>
      <c r="L130" s="1"/>
      <c r="M130" s="1"/>
      <c r="N130" s="1"/>
      <c r="O130" s="1"/>
      <c r="P130" s="1"/>
      <c r="Q130" s="1"/>
      <c r="R130" s="1"/>
      <c r="S130" s="1"/>
      <c r="T130" s="1"/>
      <c r="U130" s="1"/>
      <c r="V130" s="1"/>
      <c r="W130" s="1"/>
      <c r="X130" s="1"/>
      <c r="Y130" s="1"/>
      <c r="Z130" s="1"/>
    </row>
    <row r="131" spans="1:26" s="2" customFormat="1" x14ac:dyDescent="0.2">
      <c r="A131" s="16"/>
      <c r="B131" s="15" t="s">
        <v>2</v>
      </c>
      <c r="C131" s="12"/>
      <c r="D131" s="11"/>
      <c r="E131" s="14">
        <v>112</v>
      </c>
      <c r="F131" s="13">
        <v>6491829.7400000002</v>
      </c>
      <c r="G131" s="12">
        <f>C131+E131</f>
        <v>112</v>
      </c>
      <c r="H131" s="11">
        <f>D131+F131</f>
        <v>6491829.7400000002</v>
      </c>
      <c r="J131" s="1"/>
      <c r="K131" s="1"/>
      <c r="L131" s="1"/>
      <c r="M131" s="1"/>
      <c r="N131" s="1"/>
      <c r="O131" s="1"/>
      <c r="P131" s="1"/>
      <c r="Q131" s="1"/>
      <c r="R131" s="1"/>
      <c r="S131" s="1"/>
      <c r="T131" s="1"/>
      <c r="U131" s="1"/>
      <c r="V131" s="1"/>
      <c r="W131" s="1"/>
      <c r="X131" s="1"/>
      <c r="Y131" s="1"/>
      <c r="Z131" s="1"/>
    </row>
    <row r="132" spans="1:26" s="2" customFormat="1" x14ac:dyDescent="0.2">
      <c r="A132" s="16"/>
      <c r="B132" s="15" t="s">
        <v>1</v>
      </c>
      <c r="C132" s="12"/>
      <c r="D132" s="11"/>
      <c r="E132" s="14">
        <v>110</v>
      </c>
      <c r="F132" s="13">
        <v>6393912.7300000004</v>
      </c>
      <c r="G132" s="12">
        <f>C132+E132</f>
        <v>110</v>
      </c>
      <c r="H132" s="11">
        <f>D132+F132</f>
        <v>6393912.7300000004</v>
      </c>
      <c r="J132" s="1"/>
      <c r="K132" s="1"/>
      <c r="L132" s="1"/>
      <c r="M132" s="1"/>
      <c r="N132" s="1"/>
      <c r="O132" s="1"/>
      <c r="P132" s="1"/>
      <c r="Q132" s="1"/>
      <c r="R132" s="1"/>
      <c r="S132" s="1"/>
      <c r="T132" s="1"/>
      <c r="U132" s="1"/>
      <c r="V132" s="1"/>
      <c r="W132" s="1"/>
      <c r="X132" s="1"/>
      <c r="Y132" s="1"/>
      <c r="Z132" s="1"/>
    </row>
    <row r="133" spans="1:26" s="2" customFormat="1" x14ac:dyDescent="0.2">
      <c r="A133" s="16"/>
      <c r="B133" s="22" t="s">
        <v>6</v>
      </c>
      <c r="C133" s="18">
        <f t="shared" ref="C133:H133" si="49">SUM(C134:C135)</f>
        <v>0</v>
      </c>
      <c r="D133" s="18">
        <f t="shared" si="49"/>
        <v>0</v>
      </c>
      <c r="E133" s="20">
        <f t="shared" si="49"/>
        <v>3202</v>
      </c>
      <c r="F133" s="19">
        <f t="shared" si="49"/>
        <v>87136193.359999999</v>
      </c>
      <c r="G133" s="18">
        <f t="shared" si="49"/>
        <v>3202</v>
      </c>
      <c r="H133" s="17">
        <f t="shared" si="49"/>
        <v>87136193.359999999</v>
      </c>
      <c r="J133" s="1"/>
      <c r="K133" s="1"/>
      <c r="L133" s="1"/>
      <c r="M133" s="1"/>
      <c r="N133" s="1"/>
      <c r="O133" s="1"/>
      <c r="P133" s="1"/>
      <c r="Q133" s="1"/>
      <c r="R133" s="1"/>
      <c r="S133" s="1"/>
      <c r="T133" s="1"/>
      <c r="U133" s="1"/>
      <c r="V133" s="1"/>
      <c r="W133" s="1"/>
      <c r="X133" s="1"/>
      <c r="Y133" s="1"/>
      <c r="Z133" s="1"/>
    </row>
    <row r="134" spans="1:26" s="2" customFormat="1" x14ac:dyDescent="0.2">
      <c r="A134" s="16"/>
      <c r="B134" s="15" t="s">
        <v>2</v>
      </c>
      <c r="C134" s="12"/>
      <c r="D134" s="11"/>
      <c r="E134" s="14">
        <v>1796</v>
      </c>
      <c r="F134" s="13">
        <v>48210923.18</v>
      </c>
      <c r="G134" s="12">
        <f>C134+E134</f>
        <v>1796</v>
      </c>
      <c r="H134" s="11">
        <f>D134+F134</f>
        <v>48210923.18</v>
      </c>
      <c r="J134" s="1"/>
      <c r="K134" s="1"/>
      <c r="L134" s="1"/>
      <c r="M134" s="1"/>
      <c r="N134" s="1"/>
      <c r="O134" s="1"/>
      <c r="P134" s="1"/>
      <c r="Q134" s="1"/>
      <c r="R134" s="1"/>
      <c r="S134" s="1"/>
      <c r="T134" s="1"/>
      <c r="U134" s="1"/>
      <c r="V134" s="1"/>
      <c r="W134" s="1"/>
      <c r="X134" s="1"/>
      <c r="Y134" s="1"/>
      <c r="Z134" s="1"/>
    </row>
    <row r="135" spans="1:26" s="2" customFormat="1" x14ac:dyDescent="0.2">
      <c r="A135" s="16"/>
      <c r="B135" s="15" t="s">
        <v>1</v>
      </c>
      <c r="C135" s="12"/>
      <c r="D135" s="11"/>
      <c r="E135" s="14">
        <v>1406</v>
      </c>
      <c r="F135" s="13">
        <v>38925270.18</v>
      </c>
      <c r="G135" s="12">
        <f>C135+E135</f>
        <v>1406</v>
      </c>
      <c r="H135" s="11">
        <f>D135+F135</f>
        <v>38925270.18</v>
      </c>
      <c r="J135" s="1"/>
      <c r="K135" s="1"/>
      <c r="L135" s="1"/>
      <c r="M135" s="1"/>
      <c r="N135" s="1"/>
      <c r="O135" s="1"/>
      <c r="P135" s="1"/>
      <c r="Q135" s="1"/>
      <c r="R135" s="1"/>
      <c r="S135" s="1"/>
      <c r="T135" s="1"/>
      <c r="U135" s="1"/>
      <c r="V135" s="1"/>
      <c r="W135" s="1"/>
      <c r="X135" s="1"/>
      <c r="Y135" s="1"/>
      <c r="Z135" s="1"/>
    </row>
    <row r="136" spans="1:26" s="2" customFormat="1" x14ac:dyDescent="0.2">
      <c r="A136" s="16"/>
      <c r="B136" s="21" t="s">
        <v>5</v>
      </c>
      <c r="C136" s="18">
        <f t="shared" ref="C136:H136" si="50">SUM(C137:C138)</f>
        <v>0</v>
      </c>
      <c r="D136" s="18">
        <f t="shared" si="50"/>
        <v>0</v>
      </c>
      <c r="E136" s="20">
        <f t="shared" si="50"/>
        <v>170</v>
      </c>
      <c r="F136" s="19">
        <f t="shared" si="50"/>
        <v>8788170.8200000003</v>
      </c>
      <c r="G136" s="18">
        <f t="shared" si="50"/>
        <v>170</v>
      </c>
      <c r="H136" s="17">
        <f t="shared" si="50"/>
        <v>8788170.8200000003</v>
      </c>
      <c r="J136" s="1"/>
      <c r="K136" s="1"/>
      <c r="L136" s="1"/>
      <c r="M136" s="1"/>
      <c r="N136" s="1"/>
      <c r="O136" s="1"/>
      <c r="P136" s="1"/>
      <c r="Q136" s="1"/>
      <c r="R136" s="1"/>
      <c r="S136" s="1"/>
      <c r="T136" s="1"/>
      <c r="U136" s="1"/>
      <c r="V136" s="1"/>
      <c r="W136" s="1"/>
      <c r="X136" s="1"/>
      <c r="Y136" s="1"/>
      <c r="Z136" s="1"/>
    </row>
    <row r="137" spans="1:26" s="2" customFormat="1" x14ac:dyDescent="0.2">
      <c r="A137" s="16"/>
      <c r="B137" s="15" t="s">
        <v>2</v>
      </c>
      <c r="C137" s="12"/>
      <c r="D137" s="11"/>
      <c r="E137" s="14">
        <v>86</v>
      </c>
      <c r="F137" s="13">
        <v>4431995.41</v>
      </c>
      <c r="G137" s="12">
        <f>C137+E137</f>
        <v>86</v>
      </c>
      <c r="H137" s="11">
        <f>D137+F137</f>
        <v>4431995.41</v>
      </c>
      <c r="J137" s="1"/>
      <c r="K137" s="1"/>
      <c r="L137" s="1"/>
      <c r="M137" s="1"/>
      <c r="N137" s="1"/>
      <c r="O137" s="1"/>
      <c r="P137" s="1"/>
      <c r="Q137" s="1"/>
      <c r="R137" s="1"/>
      <c r="S137" s="1"/>
      <c r="T137" s="1"/>
      <c r="U137" s="1"/>
      <c r="V137" s="1"/>
      <c r="W137" s="1"/>
      <c r="X137" s="1"/>
      <c r="Y137" s="1"/>
      <c r="Z137" s="1"/>
    </row>
    <row r="138" spans="1:26" s="2" customFormat="1" x14ac:dyDescent="0.2">
      <c r="A138" s="16"/>
      <c r="B138" s="15" t="s">
        <v>1</v>
      </c>
      <c r="C138" s="12"/>
      <c r="D138" s="11"/>
      <c r="E138" s="14">
        <v>84</v>
      </c>
      <c r="F138" s="13">
        <v>4356175.41</v>
      </c>
      <c r="G138" s="12">
        <f>C138+E138</f>
        <v>84</v>
      </c>
      <c r="H138" s="11">
        <f>D138+F138</f>
        <v>4356175.41</v>
      </c>
      <c r="J138" s="1"/>
      <c r="K138" s="1"/>
      <c r="L138" s="1"/>
      <c r="M138" s="1"/>
      <c r="N138" s="1"/>
      <c r="O138" s="1"/>
      <c r="P138" s="1"/>
      <c r="Q138" s="1"/>
      <c r="R138" s="1"/>
      <c r="S138" s="1"/>
      <c r="T138" s="1"/>
      <c r="U138" s="1"/>
      <c r="V138" s="1"/>
      <c r="W138" s="1"/>
      <c r="X138" s="1"/>
      <c r="Y138" s="1"/>
      <c r="Z138" s="1"/>
    </row>
    <row r="139" spans="1:26" s="2" customFormat="1" x14ac:dyDescent="0.2">
      <c r="A139" s="16"/>
      <c r="B139" s="21" t="s">
        <v>4</v>
      </c>
      <c r="C139" s="18">
        <f t="shared" ref="C139:H139" si="51">SUM(C140:C141)</f>
        <v>0</v>
      </c>
      <c r="D139" s="18">
        <f t="shared" si="51"/>
        <v>0</v>
      </c>
      <c r="E139" s="20">
        <f t="shared" si="51"/>
        <v>274</v>
      </c>
      <c r="F139" s="19">
        <f t="shared" si="51"/>
        <v>7043165.04</v>
      </c>
      <c r="G139" s="18">
        <f t="shared" si="51"/>
        <v>274</v>
      </c>
      <c r="H139" s="17">
        <f t="shared" si="51"/>
        <v>7043165.04</v>
      </c>
      <c r="J139" s="1"/>
      <c r="K139" s="1"/>
      <c r="L139" s="1"/>
      <c r="M139" s="1"/>
      <c r="N139" s="1"/>
      <c r="O139" s="1"/>
      <c r="P139" s="1"/>
      <c r="Q139" s="1"/>
      <c r="R139" s="1"/>
      <c r="S139" s="1"/>
      <c r="T139" s="1"/>
      <c r="U139" s="1"/>
      <c r="V139" s="1"/>
      <c r="W139" s="1"/>
      <c r="X139" s="1"/>
      <c r="Y139" s="1"/>
      <c r="Z139" s="1"/>
    </row>
    <row r="140" spans="1:26" s="2" customFormat="1" x14ac:dyDescent="0.2">
      <c r="A140" s="16"/>
      <c r="B140" s="15" t="s">
        <v>2</v>
      </c>
      <c r="C140" s="12"/>
      <c r="D140" s="11"/>
      <c r="E140" s="14">
        <v>139</v>
      </c>
      <c r="F140" s="13">
        <v>3521583.52</v>
      </c>
      <c r="G140" s="12">
        <f>C140+E140</f>
        <v>139</v>
      </c>
      <c r="H140" s="11">
        <f>D140+F140</f>
        <v>3521583.52</v>
      </c>
      <c r="J140" s="1"/>
      <c r="K140" s="1"/>
      <c r="L140" s="1"/>
      <c r="M140" s="1"/>
      <c r="N140" s="1"/>
      <c r="O140" s="1"/>
      <c r="P140" s="1"/>
      <c r="Q140" s="1"/>
      <c r="R140" s="1"/>
      <c r="S140" s="1"/>
      <c r="T140" s="1"/>
      <c r="U140" s="1"/>
      <c r="V140" s="1"/>
      <c r="W140" s="1"/>
      <c r="X140" s="1"/>
      <c r="Y140" s="1"/>
      <c r="Z140" s="1"/>
    </row>
    <row r="141" spans="1:26" s="2" customFormat="1" x14ac:dyDescent="0.2">
      <c r="A141" s="16"/>
      <c r="B141" s="15" t="s">
        <v>1</v>
      </c>
      <c r="C141" s="12"/>
      <c r="D141" s="11"/>
      <c r="E141" s="14">
        <v>135</v>
      </c>
      <c r="F141" s="13">
        <v>3521581.52</v>
      </c>
      <c r="G141" s="12">
        <f>C141+E141</f>
        <v>135</v>
      </c>
      <c r="H141" s="11">
        <f>D141+F141</f>
        <v>3521581.52</v>
      </c>
      <c r="J141" s="1"/>
      <c r="K141" s="1"/>
      <c r="L141" s="1"/>
      <c r="M141" s="1"/>
      <c r="N141" s="1"/>
      <c r="O141" s="1"/>
      <c r="P141" s="1"/>
      <c r="Q141" s="1"/>
      <c r="R141" s="1"/>
      <c r="S141" s="1"/>
      <c r="T141" s="1"/>
      <c r="U141" s="1"/>
      <c r="V141" s="1"/>
      <c r="W141" s="1"/>
      <c r="X141" s="1"/>
      <c r="Y141" s="1"/>
      <c r="Z141" s="1"/>
    </row>
    <row r="142" spans="1:26" s="2" customFormat="1" x14ac:dyDescent="0.2">
      <c r="A142" s="16"/>
      <c r="B142" s="21" t="s">
        <v>3</v>
      </c>
      <c r="C142" s="18">
        <f t="shared" ref="C142:H142" si="52">SUM(C143:C144)</f>
        <v>0</v>
      </c>
      <c r="D142" s="18">
        <f t="shared" si="52"/>
        <v>0</v>
      </c>
      <c r="E142" s="20">
        <f t="shared" si="52"/>
        <v>21225</v>
      </c>
      <c r="F142" s="19">
        <f t="shared" si="52"/>
        <v>15385274.039999999</v>
      </c>
      <c r="G142" s="18">
        <f t="shared" si="52"/>
        <v>21225</v>
      </c>
      <c r="H142" s="17">
        <f t="shared" si="52"/>
        <v>15385274.039999999</v>
      </c>
      <c r="J142" s="1"/>
      <c r="K142" s="1"/>
      <c r="L142" s="1"/>
      <c r="M142" s="1"/>
      <c r="N142" s="1"/>
      <c r="O142" s="1"/>
      <c r="P142" s="1"/>
      <c r="Q142" s="1"/>
      <c r="R142" s="1"/>
      <c r="S142" s="1"/>
      <c r="T142" s="1"/>
      <c r="U142" s="1"/>
      <c r="V142" s="1"/>
      <c r="W142" s="1"/>
      <c r="X142" s="1"/>
      <c r="Y142" s="1"/>
      <c r="Z142" s="1"/>
    </row>
    <row r="143" spans="1:26" s="2" customFormat="1" x14ac:dyDescent="0.2">
      <c r="A143" s="16"/>
      <c r="B143" s="15" t="s">
        <v>2</v>
      </c>
      <c r="C143" s="12"/>
      <c r="D143" s="11"/>
      <c r="E143" s="14">
        <v>10613</v>
      </c>
      <c r="F143" s="13">
        <v>7692641.0199999996</v>
      </c>
      <c r="G143" s="12">
        <f>C143+E143</f>
        <v>10613</v>
      </c>
      <c r="H143" s="11">
        <f>D143+F143</f>
        <v>7692641.0199999996</v>
      </c>
      <c r="J143" s="1"/>
      <c r="K143" s="1"/>
      <c r="L143" s="1"/>
      <c r="M143" s="1"/>
      <c r="N143" s="1"/>
      <c r="O143" s="1"/>
      <c r="P143" s="1"/>
      <c r="Q143" s="1"/>
      <c r="R143" s="1"/>
      <c r="S143" s="1"/>
      <c r="T143" s="1"/>
      <c r="U143" s="1"/>
      <c r="V143" s="1"/>
      <c r="W143" s="1"/>
      <c r="X143" s="1"/>
      <c r="Y143" s="1"/>
      <c r="Z143" s="1"/>
    </row>
    <row r="144" spans="1:26" s="2" customFormat="1" x14ac:dyDescent="0.2">
      <c r="A144" s="16"/>
      <c r="B144" s="15" t="s">
        <v>1</v>
      </c>
      <c r="C144" s="12"/>
      <c r="D144" s="11"/>
      <c r="E144" s="14">
        <v>10612</v>
      </c>
      <c r="F144" s="13">
        <v>7692633.0199999996</v>
      </c>
      <c r="G144" s="12">
        <f>C144+E144</f>
        <v>10612</v>
      </c>
      <c r="H144" s="11">
        <f>D144+F144</f>
        <v>7692633.0199999996</v>
      </c>
      <c r="J144" s="1"/>
      <c r="K144" s="1"/>
      <c r="L144" s="1"/>
      <c r="M144" s="1"/>
      <c r="N144" s="1"/>
      <c r="O144" s="1"/>
      <c r="P144" s="1"/>
      <c r="Q144" s="1"/>
      <c r="R144" s="1"/>
      <c r="S144" s="1"/>
      <c r="T144" s="1"/>
      <c r="U144" s="1"/>
      <c r="V144" s="1"/>
      <c r="W144" s="1"/>
      <c r="X144" s="1"/>
      <c r="Y144" s="1"/>
      <c r="Z144" s="1"/>
    </row>
    <row r="145" spans="1:9" ht="14.25" customHeight="1" x14ac:dyDescent="0.2">
      <c r="A145" s="10"/>
      <c r="B145" s="9" t="s">
        <v>0</v>
      </c>
      <c r="C145" s="8">
        <f t="shared" ref="C145:H145" si="53">C142+C139+C136+C133+C130+C127+C124+C121+C118+C115+C112+C109+C106</f>
        <v>0</v>
      </c>
      <c r="D145" s="8">
        <f t="shared" si="53"/>
        <v>0</v>
      </c>
      <c r="E145" s="8">
        <f t="shared" si="53"/>
        <v>39987</v>
      </c>
      <c r="F145" s="7">
        <f t="shared" si="53"/>
        <v>191880853.84</v>
      </c>
      <c r="G145" s="8">
        <f t="shared" si="53"/>
        <v>39987</v>
      </c>
      <c r="H145" s="7">
        <f t="shared" si="53"/>
        <v>191880853.84</v>
      </c>
      <c r="I145" s="2"/>
    </row>
    <row r="146" spans="1:9" x14ac:dyDescent="0.2">
      <c r="B146" s="1"/>
      <c r="C146" s="3"/>
      <c r="D146" s="2"/>
      <c r="E146" s="5"/>
      <c r="F146" s="4"/>
      <c r="G146" s="3"/>
      <c r="I146" s="2"/>
    </row>
    <row r="147" spans="1:9" x14ac:dyDescent="0.2">
      <c r="B147" s="1"/>
      <c r="C147" s="3">
        <f>C103+C36</f>
        <v>58168</v>
      </c>
      <c r="D147" s="2">
        <f>D103+D36</f>
        <v>435500972.81999999</v>
      </c>
      <c r="E147" s="5"/>
      <c r="F147" s="4"/>
      <c r="G147" s="3">
        <f>G145+G103+G36</f>
        <v>58168</v>
      </c>
      <c r="H147" s="2">
        <f>H145+H103+H36</f>
        <v>435500972.81999999</v>
      </c>
      <c r="I147" s="2"/>
    </row>
    <row r="148" spans="1:9" x14ac:dyDescent="0.2">
      <c r="B148" s="1"/>
      <c r="C148" s="3"/>
      <c r="D148" s="2"/>
      <c r="E148" s="5"/>
      <c r="F148" s="4"/>
      <c r="G148" s="3"/>
      <c r="I148" s="2"/>
    </row>
    <row r="149" spans="1:9" x14ac:dyDescent="0.2">
      <c r="B149" s="1"/>
      <c r="C149" s="3"/>
      <c r="D149" s="2"/>
      <c r="E149" s="5"/>
      <c r="F149" s="4"/>
      <c r="G149" s="3"/>
      <c r="I149" s="2"/>
    </row>
    <row r="150" spans="1:9" x14ac:dyDescent="0.2">
      <c r="B150" s="1"/>
      <c r="C150" s="3"/>
      <c r="D150" s="2"/>
      <c r="E150" s="5"/>
      <c r="F150" s="4"/>
      <c r="G150" s="3"/>
      <c r="I150" s="2"/>
    </row>
    <row r="151" spans="1:9" x14ac:dyDescent="0.2">
      <c r="B151" s="1"/>
      <c r="C151" s="3"/>
      <c r="D151" s="2"/>
      <c r="E151" s="5"/>
      <c r="F151" s="4"/>
      <c r="G151" s="3"/>
      <c r="I151" s="2"/>
    </row>
    <row r="152" spans="1:9" x14ac:dyDescent="0.2">
      <c r="B152" s="1"/>
      <c r="C152" s="3"/>
      <c r="D152" s="2"/>
      <c r="E152" s="5"/>
      <c r="F152" s="4"/>
      <c r="G152" s="3"/>
      <c r="I152" s="2"/>
    </row>
    <row r="153" spans="1:9" x14ac:dyDescent="0.2">
      <c r="B153" s="1"/>
      <c r="C153" s="3"/>
      <c r="D153" s="2"/>
      <c r="E153" s="5"/>
      <c r="F153" s="4"/>
      <c r="G153" s="3"/>
      <c r="I153" s="2"/>
    </row>
    <row r="154" spans="1:9" x14ac:dyDescent="0.2">
      <c r="B154" s="1"/>
      <c r="C154" s="3"/>
      <c r="D154" s="2"/>
      <c r="E154" s="5"/>
      <c r="F154" s="4"/>
      <c r="G154" s="3"/>
      <c r="I154" s="2"/>
    </row>
    <row r="155" spans="1:9" x14ac:dyDescent="0.2">
      <c r="B155" s="1"/>
      <c r="C155" s="3"/>
      <c r="D155" s="2"/>
      <c r="E155" s="5"/>
      <c r="F155" s="4"/>
      <c r="G155" s="3"/>
      <c r="I155" s="2"/>
    </row>
    <row r="156" spans="1:9" x14ac:dyDescent="0.2">
      <c r="B156" s="1"/>
      <c r="C156" s="3"/>
      <c r="D156" s="2"/>
      <c r="E156" s="5"/>
      <c r="F156" s="4"/>
      <c r="G156" s="3"/>
      <c r="I156" s="2"/>
    </row>
    <row r="157" spans="1:9" x14ac:dyDescent="0.2">
      <c r="B157" s="1"/>
      <c r="C157" s="3"/>
      <c r="D157" s="2"/>
      <c r="E157" s="5"/>
      <c r="F157" s="4"/>
      <c r="G157" s="3"/>
      <c r="I157" s="2"/>
    </row>
    <row r="158" spans="1:9" x14ac:dyDescent="0.2">
      <c r="B158" s="1"/>
      <c r="C158" s="3"/>
      <c r="D158" s="2"/>
      <c r="E158" s="5"/>
      <c r="F158" s="4"/>
      <c r="G158" s="3"/>
      <c r="I158" s="2"/>
    </row>
    <row r="159" spans="1:9" x14ac:dyDescent="0.2">
      <c r="B159" s="1"/>
      <c r="C159" s="3"/>
      <c r="D159" s="2"/>
      <c r="E159" s="5"/>
      <c r="F159" s="4"/>
      <c r="G159" s="3"/>
      <c r="I159" s="2"/>
    </row>
    <row r="160" spans="1:9" x14ac:dyDescent="0.2">
      <c r="B160" s="1"/>
      <c r="C160" s="3"/>
      <c r="D160" s="2"/>
      <c r="E160" s="5"/>
      <c r="F160" s="4"/>
      <c r="G160" s="3"/>
      <c r="I160" s="2"/>
    </row>
    <row r="161" spans="2:9" x14ac:dyDescent="0.2">
      <c r="B161" s="1"/>
      <c r="C161" s="3"/>
      <c r="D161" s="2"/>
      <c r="E161" s="5"/>
      <c r="F161" s="4"/>
      <c r="G161" s="3"/>
      <c r="I161" s="2"/>
    </row>
    <row r="162" spans="2:9" x14ac:dyDescent="0.2">
      <c r="B162" s="1"/>
      <c r="C162" s="3"/>
      <c r="D162" s="2"/>
      <c r="E162" s="5"/>
      <c r="F162" s="4"/>
      <c r="G162" s="3"/>
      <c r="I162" s="2"/>
    </row>
    <row r="163" spans="2:9" x14ac:dyDescent="0.2">
      <c r="B163" s="1"/>
      <c r="C163" s="3"/>
      <c r="D163" s="2"/>
      <c r="E163" s="5"/>
      <c r="F163" s="4"/>
      <c r="G163" s="3"/>
      <c r="I163" s="2"/>
    </row>
    <row r="164" spans="2:9" x14ac:dyDescent="0.2">
      <c r="B164" s="1"/>
      <c r="C164" s="3"/>
      <c r="D164" s="2"/>
      <c r="E164" s="5"/>
      <c r="F164" s="4"/>
      <c r="G164" s="3"/>
      <c r="I164" s="2"/>
    </row>
    <row r="165" spans="2:9" x14ac:dyDescent="0.2">
      <c r="B165" s="1"/>
      <c r="C165" s="3"/>
      <c r="D165" s="2"/>
      <c r="E165" s="5"/>
      <c r="F165" s="4"/>
      <c r="G165" s="3"/>
      <c r="I165" s="2"/>
    </row>
    <row r="166" spans="2:9" x14ac:dyDescent="0.2">
      <c r="B166" s="1"/>
      <c r="C166" s="3"/>
      <c r="D166" s="2"/>
      <c r="E166" s="5"/>
      <c r="F166" s="4"/>
      <c r="G166" s="3"/>
      <c r="I166" s="2"/>
    </row>
    <row r="167" spans="2:9" x14ac:dyDescent="0.2">
      <c r="B167" s="1"/>
      <c r="C167" s="3"/>
      <c r="D167" s="2"/>
      <c r="E167" s="5"/>
      <c r="F167" s="4"/>
      <c r="G167" s="3"/>
      <c r="I167" s="2"/>
    </row>
    <row r="168" spans="2:9" x14ac:dyDescent="0.2">
      <c r="B168" s="1"/>
      <c r="C168" s="3"/>
      <c r="D168" s="2"/>
      <c r="E168" s="5"/>
      <c r="F168" s="4"/>
      <c r="G168" s="3"/>
      <c r="I168" s="2"/>
    </row>
    <row r="169" spans="2:9" x14ac:dyDescent="0.2">
      <c r="B169" s="1"/>
      <c r="C169" s="3"/>
      <c r="D169" s="2"/>
      <c r="E169" s="5"/>
      <c r="F169" s="4"/>
      <c r="G169" s="3"/>
      <c r="I169" s="2"/>
    </row>
    <row r="170" spans="2:9" x14ac:dyDescent="0.2">
      <c r="B170" s="1"/>
      <c r="C170" s="3"/>
      <c r="D170" s="2"/>
      <c r="E170" s="5"/>
      <c r="F170" s="4"/>
      <c r="G170" s="3"/>
      <c r="I170" s="2"/>
    </row>
    <row r="171" spans="2:9" x14ac:dyDescent="0.2">
      <c r="B171" s="1"/>
      <c r="C171" s="3"/>
      <c r="D171" s="2"/>
      <c r="E171" s="5"/>
      <c r="F171" s="4"/>
      <c r="G171" s="3"/>
      <c r="I171" s="2"/>
    </row>
    <row r="172" spans="2:9" x14ac:dyDescent="0.2">
      <c r="B172" s="1"/>
      <c r="C172" s="3"/>
      <c r="D172" s="2"/>
      <c r="E172" s="5"/>
      <c r="F172" s="4"/>
      <c r="G172" s="3"/>
      <c r="I172" s="2"/>
    </row>
    <row r="173" spans="2:9" x14ac:dyDescent="0.2">
      <c r="B173" s="1"/>
      <c r="C173" s="3"/>
      <c r="D173" s="2"/>
      <c r="E173" s="5"/>
      <c r="F173" s="4"/>
      <c r="G173" s="3"/>
      <c r="I173" s="2"/>
    </row>
    <row r="174" spans="2:9" x14ac:dyDescent="0.2">
      <c r="B174" s="1"/>
      <c r="C174" s="3"/>
      <c r="D174" s="2"/>
      <c r="E174" s="5"/>
      <c r="F174" s="4"/>
      <c r="G174" s="3"/>
      <c r="I174" s="2"/>
    </row>
    <row r="175" spans="2:9" x14ac:dyDescent="0.2">
      <c r="B175" s="1"/>
      <c r="C175" s="3"/>
      <c r="D175" s="2"/>
      <c r="E175" s="5"/>
      <c r="F175" s="4"/>
      <c r="G175" s="3"/>
      <c r="I175" s="2"/>
    </row>
    <row r="176" spans="2:9" x14ac:dyDescent="0.2">
      <c r="B176" s="1"/>
      <c r="C176" s="3"/>
      <c r="D176" s="2"/>
      <c r="E176" s="5"/>
      <c r="F176" s="4"/>
      <c r="G176" s="3"/>
      <c r="I176" s="2"/>
    </row>
    <row r="177" spans="2:9" x14ac:dyDescent="0.2">
      <c r="B177" s="1"/>
      <c r="C177" s="3"/>
      <c r="D177" s="2"/>
      <c r="E177" s="5"/>
      <c r="F177" s="4"/>
      <c r="G177" s="3"/>
      <c r="I177" s="2"/>
    </row>
    <row r="178" spans="2:9" x14ac:dyDescent="0.2">
      <c r="B178" s="1"/>
      <c r="C178" s="3"/>
      <c r="D178" s="2"/>
      <c r="E178" s="5"/>
      <c r="F178" s="4"/>
      <c r="G178" s="3"/>
      <c r="I178" s="2"/>
    </row>
  </sheetData>
  <mergeCells count="10">
    <mergeCell ref="B5:H5"/>
    <mergeCell ref="B37:H37"/>
    <mergeCell ref="B105:H105"/>
    <mergeCell ref="F1:H1"/>
    <mergeCell ref="A2:H2"/>
    <mergeCell ref="A3:A4"/>
    <mergeCell ref="B3:B4"/>
    <mergeCell ref="C3:D3"/>
    <mergeCell ref="E3:F3"/>
    <mergeCell ref="G3:H3"/>
  </mergeCells>
  <pageMargins left="0.7" right="0.7" top="0.75" bottom="0.75" header="0.3" footer="0.3"/>
  <pageSetup paperSize="9" scale="7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
  <sheetViews>
    <sheetView view="pageBreakPreview" zoomScaleNormal="115" zoomScaleSheetLayoutView="100" workbookViewId="0">
      <selection activeCell="Q26" sqref="Q26"/>
    </sheetView>
  </sheetViews>
  <sheetFormatPr defaultRowHeight="11.25" x14ac:dyDescent="0.2"/>
  <cols>
    <col min="1" max="1" width="8.5703125" style="6" customWidth="1"/>
    <col min="2" max="2" width="16.5703125" style="3" customWidth="1"/>
    <col min="3" max="3" width="7.7109375" style="2" customWidth="1"/>
    <col min="4" max="4" width="14.42578125" style="4" customWidth="1"/>
    <col min="5" max="5" width="7.7109375" style="4" customWidth="1"/>
    <col min="6" max="6" width="13.28515625" style="4" customWidth="1"/>
    <col min="7" max="7" width="7.7109375" style="25" customWidth="1"/>
    <col min="8" max="8" width="13.5703125" style="4" customWidth="1"/>
    <col min="9" max="9" width="7.7109375" style="25" customWidth="1"/>
    <col min="10" max="10" width="14.140625" style="4" customWidth="1"/>
    <col min="11" max="11" width="7.7109375" style="25" customWidth="1"/>
    <col min="12" max="12" width="14.140625" style="4" customWidth="1"/>
    <col min="13" max="13" width="11" style="1" customWidth="1"/>
    <col min="14" max="16384" width="9.140625" style="1"/>
  </cols>
  <sheetData>
    <row r="1" spans="1:13" ht="40.5" customHeight="1" x14ac:dyDescent="0.2">
      <c r="A1" s="35"/>
      <c r="B1" s="34"/>
      <c r="C1" s="34"/>
      <c r="D1" s="50"/>
      <c r="E1" s="33"/>
      <c r="G1" s="117"/>
      <c r="H1" s="116"/>
      <c r="I1" s="252" t="s">
        <v>287</v>
      </c>
      <c r="J1" s="252"/>
      <c r="K1" s="252"/>
      <c r="L1" s="252"/>
    </row>
    <row r="2" spans="1:13" ht="62.25" customHeight="1" x14ac:dyDescent="0.2">
      <c r="A2" s="314" t="s">
        <v>463</v>
      </c>
      <c r="B2" s="315"/>
      <c r="C2" s="315"/>
      <c r="D2" s="315"/>
      <c r="E2" s="315"/>
      <c r="F2" s="315"/>
      <c r="G2" s="315"/>
      <c r="H2" s="315"/>
      <c r="I2" s="315"/>
      <c r="J2" s="315"/>
      <c r="K2" s="315"/>
      <c r="L2" s="315"/>
    </row>
    <row r="3" spans="1:13" ht="20.25" customHeight="1" x14ac:dyDescent="0.2">
      <c r="A3" s="285" t="s">
        <v>27</v>
      </c>
      <c r="B3" s="256" t="s">
        <v>249</v>
      </c>
      <c r="C3" s="316" t="s">
        <v>26</v>
      </c>
      <c r="D3" s="317"/>
      <c r="E3" s="303" t="s">
        <v>202</v>
      </c>
      <c r="F3" s="304"/>
      <c r="G3" s="304"/>
      <c r="H3" s="305"/>
      <c r="I3" s="303" t="s">
        <v>248</v>
      </c>
      <c r="J3" s="304"/>
      <c r="K3" s="304"/>
      <c r="L3" s="305"/>
    </row>
    <row r="4" spans="1:13" ht="25.5" customHeight="1" x14ac:dyDescent="0.2">
      <c r="A4" s="285"/>
      <c r="B4" s="301"/>
      <c r="C4" s="318"/>
      <c r="D4" s="319"/>
      <c r="E4" s="320" t="s">
        <v>23</v>
      </c>
      <c r="F4" s="310" t="s">
        <v>22</v>
      </c>
      <c r="G4" s="303" t="s">
        <v>247</v>
      </c>
      <c r="H4" s="305"/>
      <c r="I4" s="306" t="s">
        <v>23</v>
      </c>
      <c r="J4" s="308" t="s">
        <v>22</v>
      </c>
      <c r="K4" s="303" t="s">
        <v>247</v>
      </c>
      <c r="L4" s="305"/>
    </row>
    <row r="5" spans="1:13" ht="12" customHeight="1" x14ac:dyDescent="0.2">
      <c r="A5" s="285"/>
      <c r="B5" s="302"/>
      <c r="C5" s="30" t="s">
        <v>23</v>
      </c>
      <c r="D5" s="31" t="s">
        <v>22</v>
      </c>
      <c r="E5" s="320"/>
      <c r="F5" s="310"/>
      <c r="G5" s="112" t="s">
        <v>23</v>
      </c>
      <c r="H5" s="31" t="s">
        <v>22</v>
      </c>
      <c r="I5" s="307"/>
      <c r="J5" s="309"/>
      <c r="K5" s="112" t="s">
        <v>23</v>
      </c>
      <c r="L5" s="31" t="s">
        <v>22</v>
      </c>
    </row>
    <row r="6" spans="1:13" x14ac:dyDescent="0.2">
      <c r="A6" s="146" t="s">
        <v>123</v>
      </c>
      <c r="B6" s="311" t="s">
        <v>42</v>
      </c>
      <c r="C6" s="312"/>
      <c r="D6" s="312"/>
      <c r="E6" s="312"/>
      <c r="F6" s="312"/>
      <c r="G6" s="312"/>
      <c r="H6" s="312"/>
      <c r="I6" s="312"/>
      <c r="J6" s="312"/>
      <c r="K6" s="312"/>
      <c r="L6" s="313"/>
      <c r="M6" s="2"/>
    </row>
    <row r="7" spans="1:13" x14ac:dyDescent="0.2">
      <c r="A7" s="16"/>
      <c r="B7" s="21" t="s">
        <v>6</v>
      </c>
      <c r="C7" s="18">
        <f>SUM(C8:C10)</f>
        <v>11732</v>
      </c>
      <c r="D7" s="19">
        <f t="shared" ref="D7:L7" si="0">SUM(D8:D10)</f>
        <v>441097563.87</v>
      </c>
      <c r="E7" s="18">
        <f t="shared" si="0"/>
        <v>352</v>
      </c>
      <c r="F7" s="19">
        <f t="shared" si="0"/>
        <v>28238793.73</v>
      </c>
      <c r="G7" s="113">
        <f t="shared" si="0"/>
        <v>352</v>
      </c>
      <c r="H7" s="19">
        <f t="shared" si="0"/>
        <v>28238793.73</v>
      </c>
      <c r="I7" s="113">
        <f t="shared" si="0"/>
        <v>12084</v>
      </c>
      <c r="J7" s="19">
        <f t="shared" si="0"/>
        <v>469336357.60000002</v>
      </c>
      <c r="K7" s="113">
        <f t="shared" si="0"/>
        <v>352</v>
      </c>
      <c r="L7" s="19">
        <f t="shared" si="0"/>
        <v>28238793.73</v>
      </c>
      <c r="M7" s="2"/>
    </row>
    <row r="8" spans="1:13" x14ac:dyDescent="0.2">
      <c r="A8" s="16"/>
      <c r="B8" s="15" t="s">
        <v>18</v>
      </c>
      <c r="C8" s="12">
        <v>2773</v>
      </c>
      <c r="D8" s="13">
        <v>113336492.56999999</v>
      </c>
      <c r="E8" s="14">
        <v>171</v>
      </c>
      <c r="F8" s="13">
        <f>36286.64+13686787.99</f>
        <v>13723074.630000001</v>
      </c>
      <c r="G8" s="114">
        <f>E8</f>
        <v>171</v>
      </c>
      <c r="H8" s="13">
        <f>F8</f>
        <v>13723074.630000001</v>
      </c>
      <c r="I8" s="114">
        <f t="shared" ref="I8:J10" si="1">C8+E8</f>
        <v>2944</v>
      </c>
      <c r="J8" s="13">
        <f t="shared" si="1"/>
        <v>127059567.2</v>
      </c>
      <c r="K8" s="115">
        <f t="shared" ref="K8:K60" si="2">G8</f>
        <v>171</v>
      </c>
      <c r="L8" s="111">
        <f t="shared" ref="L8:L60" si="3">H8</f>
        <v>13723074.630000001</v>
      </c>
      <c r="M8" s="2"/>
    </row>
    <row r="9" spans="1:13" x14ac:dyDescent="0.2">
      <c r="A9" s="16"/>
      <c r="B9" s="15" t="s">
        <v>2</v>
      </c>
      <c r="C9" s="12">
        <v>4480</v>
      </c>
      <c r="D9" s="13">
        <v>163880537.15000001</v>
      </c>
      <c r="E9" s="14">
        <v>181</v>
      </c>
      <c r="F9" s="13">
        <v>14515719.1</v>
      </c>
      <c r="G9" s="114">
        <f t="shared" ref="G9:G10" si="4">E9</f>
        <v>181</v>
      </c>
      <c r="H9" s="13">
        <f t="shared" ref="H9:H10" si="5">F9</f>
        <v>14515719.1</v>
      </c>
      <c r="I9" s="114">
        <f t="shared" si="1"/>
        <v>4661</v>
      </c>
      <c r="J9" s="13">
        <f t="shared" si="1"/>
        <v>178396256.25</v>
      </c>
      <c r="K9" s="115">
        <f t="shared" si="2"/>
        <v>181</v>
      </c>
      <c r="L9" s="111">
        <f t="shared" si="3"/>
        <v>14515719.1</v>
      </c>
      <c r="M9" s="2"/>
    </row>
    <row r="10" spans="1:13" x14ac:dyDescent="0.2">
      <c r="A10" s="16"/>
      <c r="B10" s="15" t="s">
        <v>1</v>
      </c>
      <c r="C10" s="12">
        <v>4479</v>
      </c>
      <c r="D10" s="13">
        <v>163880534.15000001</v>
      </c>
      <c r="E10" s="14">
        <v>0</v>
      </c>
      <c r="F10" s="13">
        <v>0</v>
      </c>
      <c r="G10" s="114">
        <f t="shared" si="4"/>
        <v>0</v>
      </c>
      <c r="H10" s="13">
        <f t="shared" si="5"/>
        <v>0</v>
      </c>
      <c r="I10" s="114">
        <f t="shared" si="1"/>
        <v>4479</v>
      </c>
      <c r="J10" s="13">
        <f t="shared" si="1"/>
        <v>163880534.15000001</v>
      </c>
      <c r="K10" s="115">
        <f t="shared" si="2"/>
        <v>0</v>
      </c>
      <c r="L10" s="111">
        <f t="shared" si="3"/>
        <v>0</v>
      </c>
      <c r="M10" s="2"/>
    </row>
    <row r="11" spans="1:13" x14ac:dyDescent="0.2">
      <c r="A11" s="146" t="s">
        <v>124</v>
      </c>
      <c r="B11" s="311" t="s">
        <v>121</v>
      </c>
      <c r="C11" s="312"/>
      <c r="D11" s="312"/>
      <c r="E11" s="312"/>
      <c r="F11" s="312"/>
      <c r="G11" s="312"/>
      <c r="H11" s="312"/>
      <c r="I11" s="312"/>
      <c r="J11" s="312"/>
      <c r="K11" s="312"/>
      <c r="L11" s="313"/>
      <c r="M11" s="2"/>
    </row>
    <row r="12" spans="1:13" x14ac:dyDescent="0.2">
      <c r="A12" s="16"/>
      <c r="B12" s="21" t="s">
        <v>6</v>
      </c>
      <c r="C12" s="18">
        <f>SUM(C13:C14)</f>
        <v>6187</v>
      </c>
      <c r="D12" s="19">
        <f t="shared" ref="D12:L12" si="6">SUM(D13:D14)</f>
        <v>227740553.13</v>
      </c>
      <c r="E12" s="20">
        <f t="shared" si="6"/>
        <v>296</v>
      </c>
      <c r="F12" s="19">
        <f t="shared" si="6"/>
        <v>26395174.09</v>
      </c>
      <c r="G12" s="113">
        <f t="shared" si="6"/>
        <v>296</v>
      </c>
      <c r="H12" s="19">
        <f t="shared" si="6"/>
        <v>26395174.09</v>
      </c>
      <c r="I12" s="113">
        <f t="shared" si="6"/>
        <v>6483</v>
      </c>
      <c r="J12" s="19">
        <f t="shared" si="6"/>
        <v>254135727.22</v>
      </c>
      <c r="K12" s="113">
        <f t="shared" si="6"/>
        <v>296</v>
      </c>
      <c r="L12" s="19">
        <f t="shared" si="6"/>
        <v>26395174.09</v>
      </c>
      <c r="M12" s="2"/>
    </row>
    <row r="13" spans="1:13" x14ac:dyDescent="0.2">
      <c r="A13" s="16"/>
      <c r="B13" s="15" t="s">
        <v>19</v>
      </c>
      <c r="C13" s="12">
        <v>4480</v>
      </c>
      <c r="D13" s="13">
        <v>164330726</v>
      </c>
      <c r="E13" s="14">
        <f>298-2</f>
        <v>296</v>
      </c>
      <c r="F13" s="13">
        <f>26709754.5-314580.41</f>
        <v>26395174.09</v>
      </c>
      <c r="G13" s="114">
        <f t="shared" ref="G13:G14" si="7">E13</f>
        <v>296</v>
      </c>
      <c r="H13" s="13">
        <f t="shared" ref="H13:H14" si="8">F13</f>
        <v>26395174.09</v>
      </c>
      <c r="I13" s="114">
        <f>C13+E13</f>
        <v>4776</v>
      </c>
      <c r="J13" s="13">
        <f>D13+F13</f>
        <v>190725900.09</v>
      </c>
      <c r="K13" s="115">
        <f t="shared" si="2"/>
        <v>296</v>
      </c>
      <c r="L13" s="111">
        <f t="shared" si="3"/>
        <v>26395174.09</v>
      </c>
      <c r="M13" s="2"/>
    </row>
    <row r="14" spans="1:13" x14ac:dyDescent="0.2">
      <c r="A14" s="16"/>
      <c r="B14" s="15" t="s">
        <v>18</v>
      </c>
      <c r="C14" s="12">
        <v>1707</v>
      </c>
      <c r="D14" s="13">
        <v>63409827.130000003</v>
      </c>
      <c r="E14" s="14">
        <v>0</v>
      </c>
      <c r="F14" s="13">
        <v>0</v>
      </c>
      <c r="G14" s="114">
        <f t="shared" si="7"/>
        <v>0</v>
      </c>
      <c r="H14" s="13">
        <f t="shared" si="8"/>
        <v>0</v>
      </c>
      <c r="I14" s="114">
        <f>C14+E14</f>
        <v>1707</v>
      </c>
      <c r="J14" s="13">
        <f>D14+F14</f>
        <v>63409827.130000003</v>
      </c>
      <c r="K14" s="115">
        <f t="shared" si="2"/>
        <v>0</v>
      </c>
      <c r="L14" s="111">
        <f t="shared" si="3"/>
        <v>0</v>
      </c>
      <c r="M14" s="2"/>
    </row>
    <row r="15" spans="1:13" x14ac:dyDescent="0.2">
      <c r="A15" s="146" t="s">
        <v>125</v>
      </c>
      <c r="B15" s="311" t="s">
        <v>50</v>
      </c>
      <c r="C15" s="312"/>
      <c r="D15" s="312"/>
      <c r="E15" s="312"/>
      <c r="F15" s="312"/>
      <c r="G15" s="312"/>
      <c r="H15" s="312"/>
      <c r="I15" s="312"/>
      <c r="J15" s="312"/>
      <c r="K15" s="312"/>
      <c r="L15" s="313"/>
      <c r="M15" s="2"/>
    </row>
    <row r="16" spans="1:13" x14ac:dyDescent="0.2">
      <c r="A16" s="16"/>
      <c r="B16" s="21" t="s">
        <v>6</v>
      </c>
      <c r="C16" s="18">
        <f>SUM(C17:C20)</f>
        <v>9160</v>
      </c>
      <c r="D16" s="19">
        <f t="shared" ref="D16:L16" si="9">SUM(D17:D20)</f>
        <v>333129195.36000001</v>
      </c>
      <c r="E16" s="18">
        <f t="shared" si="9"/>
        <v>356</v>
      </c>
      <c r="F16" s="19">
        <f t="shared" si="9"/>
        <v>45264937.130000003</v>
      </c>
      <c r="G16" s="113">
        <f t="shared" si="9"/>
        <v>356</v>
      </c>
      <c r="H16" s="19">
        <f t="shared" si="9"/>
        <v>45264937.130000003</v>
      </c>
      <c r="I16" s="113">
        <f t="shared" si="9"/>
        <v>9516</v>
      </c>
      <c r="J16" s="19">
        <f t="shared" si="9"/>
        <v>378394132.49000001</v>
      </c>
      <c r="K16" s="113">
        <f t="shared" si="9"/>
        <v>356</v>
      </c>
      <c r="L16" s="19">
        <f t="shared" si="9"/>
        <v>45264937.130000003</v>
      </c>
      <c r="M16" s="2"/>
    </row>
    <row r="17" spans="1:13" x14ac:dyDescent="0.2">
      <c r="A17" s="16"/>
      <c r="B17" s="15" t="s">
        <v>19</v>
      </c>
      <c r="C17" s="12">
        <v>3455</v>
      </c>
      <c r="D17" s="13">
        <v>118704031</v>
      </c>
      <c r="E17" s="14">
        <v>32</v>
      </c>
      <c r="F17" s="13">
        <v>5658043.46</v>
      </c>
      <c r="G17" s="114">
        <f t="shared" ref="G17:G20" si="10">E17</f>
        <v>32</v>
      </c>
      <c r="H17" s="13">
        <f t="shared" ref="H17:H20" si="11">F17</f>
        <v>5658043.46</v>
      </c>
      <c r="I17" s="114">
        <f t="shared" ref="I17:J20" si="12">C17+E17</f>
        <v>3487</v>
      </c>
      <c r="J17" s="13">
        <f t="shared" si="12"/>
        <v>124362074.45999999</v>
      </c>
      <c r="K17" s="115">
        <f t="shared" si="2"/>
        <v>32</v>
      </c>
      <c r="L17" s="111">
        <f t="shared" si="3"/>
        <v>5658043.46</v>
      </c>
      <c r="M17" s="2"/>
    </row>
    <row r="18" spans="1:13" x14ac:dyDescent="0.2">
      <c r="A18" s="16"/>
      <c r="B18" s="15" t="s">
        <v>18</v>
      </c>
      <c r="C18" s="12">
        <v>2291</v>
      </c>
      <c r="D18" s="13">
        <v>97027091.359999999</v>
      </c>
      <c r="E18" s="14">
        <v>205</v>
      </c>
      <c r="F18" s="13">
        <v>25028028.43</v>
      </c>
      <c r="G18" s="114">
        <f t="shared" si="10"/>
        <v>205</v>
      </c>
      <c r="H18" s="13">
        <f t="shared" si="11"/>
        <v>25028028.43</v>
      </c>
      <c r="I18" s="114">
        <f t="shared" si="12"/>
        <v>2496</v>
      </c>
      <c r="J18" s="13">
        <f t="shared" si="12"/>
        <v>122055119.79000001</v>
      </c>
      <c r="K18" s="115">
        <f t="shared" si="2"/>
        <v>205</v>
      </c>
      <c r="L18" s="111">
        <f t="shared" si="3"/>
        <v>25028028.43</v>
      </c>
      <c r="M18" s="2"/>
    </row>
    <row r="19" spans="1:13" x14ac:dyDescent="0.2">
      <c r="A19" s="16"/>
      <c r="B19" s="15" t="s">
        <v>2</v>
      </c>
      <c r="C19" s="12">
        <v>1709</v>
      </c>
      <c r="D19" s="13">
        <v>58699039</v>
      </c>
      <c r="E19" s="14">
        <v>119</v>
      </c>
      <c r="F19" s="13">
        <v>14578865.24</v>
      </c>
      <c r="G19" s="114">
        <f t="shared" si="10"/>
        <v>119</v>
      </c>
      <c r="H19" s="13">
        <f t="shared" si="11"/>
        <v>14578865.24</v>
      </c>
      <c r="I19" s="114">
        <f t="shared" si="12"/>
        <v>1828</v>
      </c>
      <c r="J19" s="13">
        <f t="shared" si="12"/>
        <v>73277904.239999995</v>
      </c>
      <c r="K19" s="115">
        <f t="shared" si="2"/>
        <v>119</v>
      </c>
      <c r="L19" s="111">
        <f t="shared" si="3"/>
        <v>14578865.24</v>
      </c>
      <c r="M19" s="2"/>
    </row>
    <row r="20" spans="1:13" x14ac:dyDescent="0.2">
      <c r="A20" s="16"/>
      <c r="B20" s="15" t="s">
        <v>1</v>
      </c>
      <c r="C20" s="12">
        <v>1705</v>
      </c>
      <c r="D20" s="13">
        <v>58699034</v>
      </c>
      <c r="E20" s="14">
        <v>0</v>
      </c>
      <c r="F20" s="13">
        <v>0</v>
      </c>
      <c r="G20" s="114">
        <f t="shared" si="10"/>
        <v>0</v>
      </c>
      <c r="H20" s="13">
        <f t="shared" si="11"/>
        <v>0</v>
      </c>
      <c r="I20" s="114">
        <f t="shared" si="12"/>
        <v>1705</v>
      </c>
      <c r="J20" s="13">
        <f t="shared" si="12"/>
        <v>58699034</v>
      </c>
      <c r="K20" s="115">
        <f t="shared" si="2"/>
        <v>0</v>
      </c>
      <c r="L20" s="111">
        <f t="shared" si="3"/>
        <v>0</v>
      </c>
      <c r="M20" s="2"/>
    </row>
    <row r="21" spans="1:13" x14ac:dyDescent="0.2">
      <c r="A21" s="146" t="s">
        <v>126</v>
      </c>
      <c r="B21" s="311" t="s">
        <v>46</v>
      </c>
      <c r="C21" s="312"/>
      <c r="D21" s="312"/>
      <c r="E21" s="312"/>
      <c r="F21" s="312"/>
      <c r="G21" s="312"/>
      <c r="H21" s="312"/>
      <c r="I21" s="312"/>
      <c r="J21" s="312"/>
      <c r="K21" s="312"/>
      <c r="L21" s="313"/>
      <c r="M21" s="2"/>
    </row>
    <row r="22" spans="1:13" x14ac:dyDescent="0.2">
      <c r="A22" s="16"/>
      <c r="B22" s="21" t="s">
        <v>6</v>
      </c>
      <c r="C22" s="18">
        <f>SUM(C23:C26)</f>
        <v>4185</v>
      </c>
      <c r="D22" s="19">
        <f t="shared" ref="D22:L22" si="13">SUM(D23:D26)</f>
        <v>130071097</v>
      </c>
      <c r="E22" s="18">
        <f t="shared" si="13"/>
        <v>318</v>
      </c>
      <c r="F22" s="19">
        <f t="shared" si="13"/>
        <v>15973209.699999999</v>
      </c>
      <c r="G22" s="113">
        <f t="shared" si="13"/>
        <v>318</v>
      </c>
      <c r="H22" s="19">
        <f t="shared" si="13"/>
        <v>15973209.699999999</v>
      </c>
      <c r="I22" s="113">
        <f t="shared" si="13"/>
        <v>4503</v>
      </c>
      <c r="J22" s="19">
        <f t="shared" si="13"/>
        <v>146044306.69999999</v>
      </c>
      <c r="K22" s="113">
        <f t="shared" si="13"/>
        <v>318</v>
      </c>
      <c r="L22" s="19">
        <f t="shared" si="13"/>
        <v>15973209.699999999</v>
      </c>
      <c r="M22" s="2"/>
    </row>
    <row r="23" spans="1:13" x14ac:dyDescent="0.2">
      <c r="A23" s="16"/>
      <c r="B23" s="15" t="s">
        <v>19</v>
      </c>
      <c r="C23" s="12">
        <v>2010</v>
      </c>
      <c r="D23" s="13">
        <v>59711669</v>
      </c>
      <c r="E23" s="14">
        <v>0</v>
      </c>
      <c r="F23" s="13">
        <v>0</v>
      </c>
      <c r="G23" s="114">
        <f t="shared" ref="G23:G26" si="14">E23</f>
        <v>0</v>
      </c>
      <c r="H23" s="13">
        <f t="shared" ref="H23:H26" si="15">F23</f>
        <v>0</v>
      </c>
      <c r="I23" s="114">
        <f t="shared" ref="I23:J25" si="16">C23+E23</f>
        <v>2010</v>
      </c>
      <c r="J23" s="13">
        <f t="shared" si="16"/>
        <v>59711669</v>
      </c>
      <c r="K23" s="115">
        <f t="shared" si="2"/>
        <v>0</v>
      </c>
      <c r="L23" s="111">
        <f t="shared" si="3"/>
        <v>0</v>
      </c>
      <c r="M23" s="2"/>
    </row>
    <row r="24" spans="1:13" x14ac:dyDescent="0.2">
      <c r="A24" s="16"/>
      <c r="B24" s="15" t="s">
        <v>18</v>
      </c>
      <c r="C24" s="12">
        <v>727</v>
      </c>
      <c r="D24" s="13">
        <v>27200984</v>
      </c>
      <c r="E24" s="14">
        <v>210</v>
      </c>
      <c r="F24" s="13">
        <v>10546588.23</v>
      </c>
      <c r="G24" s="114">
        <f t="shared" si="14"/>
        <v>210</v>
      </c>
      <c r="H24" s="13">
        <f t="shared" si="15"/>
        <v>10546588.23</v>
      </c>
      <c r="I24" s="114">
        <f t="shared" si="16"/>
        <v>937</v>
      </c>
      <c r="J24" s="13">
        <f t="shared" si="16"/>
        <v>37747572.229999997</v>
      </c>
      <c r="K24" s="115">
        <f t="shared" si="2"/>
        <v>210</v>
      </c>
      <c r="L24" s="111">
        <f t="shared" si="3"/>
        <v>10546588.23</v>
      </c>
      <c r="M24" s="2"/>
    </row>
    <row r="25" spans="1:13" x14ac:dyDescent="0.2">
      <c r="A25" s="16"/>
      <c r="B25" s="15" t="s">
        <v>2</v>
      </c>
      <c r="C25" s="12">
        <v>727</v>
      </c>
      <c r="D25" s="13">
        <v>21579221</v>
      </c>
      <c r="E25" s="14">
        <v>108</v>
      </c>
      <c r="F25" s="13">
        <v>5426621.4699999997</v>
      </c>
      <c r="G25" s="114">
        <f t="shared" si="14"/>
        <v>108</v>
      </c>
      <c r="H25" s="13">
        <f t="shared" si="15"/>
        <v>5426621.4699999997</v>
      </c>
      <c r="I25" s="114">
        <f t="shared" si="16"/>
        <v>835</v>
      </c>
      <c r="J25" s="13">
        <f t="shared" si="16"/>
        <v>27005842.469999999</v>
      </c>
      <c r="K25" s="115">
        <f t="shared" si="2"/>
        <v>108</v>
      </c>
      <c r="L25" s="111">
        <f t="shared" si="3"/>
        <v>5426621.4699999997</v>
      </c>
      <c r="M25" s="2"/>
    </row>
    <row r="26" spans="1:13" x14ac:dyDescent="0.2">
      <c r="A26" s="16"/>
      <c r="B26" s="46" t="s">
        <v>1</v>
      </c>
      <c r="C26" s="47">
        <v>721</v>
      </c>
      <c r="D26" s="49">
        <v>21579223</v>
      </c>
      <c r="E26" s="14">
        <v>0</v>
      </c>
      <c r="F26" s="13">
        <v>0</v>
      </c>
      <c r="G26" s="114">
        <f t="shared" si="14"/>
        <v>0</v>
      </c>
      <c r="H26" s="13">
        <f t="shared" si="15"/>
        <v>0</v>
      </c>
      <c r="I26" s="114">
        <f t="shared" ref="I26" si="17">C26+E26</f>
        <v>721</v>
      </c>
      <c r="J26" s="13">
        <f t="shared" ref="J26" si="18">D26+F26</f>
        <v>21579223</v>
      </c>
      <c r="K26" s="115">
        <f t="shared" si="2"/>
        <v>0</v>
      </c>
      <c r="L26" s="111">
        <f t="shared" si="3"/>
        <v>0</v>
      </c>
      <c r="M26" s="2"/>
    </row>
    <row r="27" spans="1:13" x14ac:dyDescent="0.2">
      <c r="A27" s="146" t="s">
        <v>127</v>
      </c>
      <c r="B27" s="311" t="s">
        <v>122</v>
      </c>
      <c r="C27" s="312"/>
      <c r="D27" s="312"/>
      <c r="E27" s="312"/>
      <c r="F27" s="312"/>
      <c r="G27" s="312"/>
      <c r="H27" s="312"/>
      <c r="I27" s="312"/>
      <c r="J27" s="312"/>
      <c r="K27" s="312"/>
      <c r="L27" s="313"/>
      <c r="M27" s="2"/>
    </row>
    <row r="28" spans="1:13" x14ac:dyDescent="0.2">
      <c r="A28" s="16"/>
      <c r="B28" s="21" t="s">
        <v>6</v>
      </c>
      <c r="C28" s="18">
        <f>SUM(C29:C32)</f>
        <v>12018</v>
      </c>
      <c r="D28" s="19">
        <f t="shared" ref="D28:L28" si="19">SUM(D29:D32)</f>
        <v>219844284</v>
      </c>
      <c r="E28" s="18">
        <f t="shared" si="19"/>
        <v>379</v>
      </c>
      <c r="F28" s="19">
        <f t="shared" si="19"/>
        <v>17313927.600000001</v>
      </c>
      <c r="G28" s="113">
        <f t="shared" si="19"/>
        <v>379</v>
      </c>
      <c r="H28" s="19">
        <f t="shared" si="19"/>
        <v>17313927.600000001</v>
      </c>
      <c r="I28" s="113">
        <f t="shared" si="19"/>
        <v>12397</v>
      </c>
      <c r="J28" s="19">
        <f t="shared" si="19"/>
        <v>237158211.59999999</v>
      </c>
      <c r="K28" s="113">
        <f t="shared" si="19"/>
        <v>379</v>
      </c>
      <c r="L28" s="19">
        <f t="shared" si="19"/>
        <v>17313927.600000001</v>
      </c>
      <c r="M28" s="2"/>
    </row>
    <row r="29" spans="1:13" x14ac:dyDescent="0.2">
      <c r="A29" s="16"/>
      <c r="B29" s="15" t="s">
        <v>19</v>
      </c>
      <c r="C29" s="12">
        <v>2536</v>
      </c>
      <c r="D29" s="13">
        <v>48723701</v>
      </c>
      <c r="E29" s="14">
        <v>102</v>
      </c>
      <c r="F29" s="13">
        <v>5720175.79</v>
      </c>
      <c r="G29" s="114">
        <f t="shared" ref="G29:G32" si="20">E29</f>
        <v>102</v>
      </c>
      <c r="H29" s="13">
        <f t="shared" ref="H29:H32" si="21">F29</f>
        <v>5720175.79</v>
      </c>
      <c r="I29" s="114">
        <f>C29+E29</f>
        <v>2638</v>
      </c>
      <c r="J29" s="13">
        <f>D29+F29</f>
        <v>54443876.789999999</v>
      </c>
      <c r="K29" s="115">
        <f t="shared" si="2"/>
        <v>102</v>
      </c>
      <c r="L29" s="111">
        <f t="shared" si="3"/>
        <v>5720175.79</v>
      </c>
      <c r="M29" s="2"/>
    </row>
    <row r="30" spans="1:13" x14ac:dyDescent="0.2">
      <c r="A30" s="16"/>
      <c r="B30" s="15" t="s">
        <v>18</v>
      </c>
      <c r="C30" s="12">
        <v>3163</v>
      </c>
      <c r="D30" s="13">
        <v>57040194</v>
      </c>
      <c r="E30" s="14">
        <v>159</v>
      </c>
      <c r="F30" s="13">
        <v>6648619.6600000001</v>
      </c>
      <c r="G30" s="114">
        <f t="shared" si="20"/>
        <v>159</v>
      </c>
      <c r="H30" s="13">
        <f t="shared" si="21"/>
        <v>6648619.6600000001</v>
      </c>
      <c r="I30" s="114">
        <f>C30+E30</f>
        <v>3322</v>
      </c>
      <c r="J30" s="13">
        <f>D30+F30</f>
        <v>63688813.659999996</v>
      </c>
      <c r="K30" s="115">
        <f t="shared" si="2"/>
        <v>159</v>
      </c>
      <c r="L30" s="111">
        <f t="shared" si="3"/>
        <v>6648619.6600000001</v>
      </c>
      <c r="M30" s="2"/>
    </row>
    <row r="31" spans="1:13" x14ac:dyDescent="0.2">
      <c r="A31" s="16"/>
      <c r="B31" s="46" t="s">
        <v>2</v>
      </c>
      <c r="C31" s="47">
        <v>3163</v>
      </c>
      <c r="D31" s="49">
        <v>57040194</v>
      </c>
      <c r="E31" s="48">
        <v>118</v>
      </c>
      <c r="F31" s="49">
        <v>4945132.1500000004</v>
      </c>
      <c r="G31" s="114">
        <f t="shared" si="20"/>
        <v>118</v>
      </c>
      <c r="H31" s="13">
        <f t="shared" si="21"/>
        <v>4945132.1500000004</v>
      </c>
      <c r="I31" s="114">
        <f t="shared" ref="I31:I32" si="22">C31+E31</f>
        <v>3281</v>
      </c>
      <c r="J31" s="13">
        <f t="shared" ref="J31:J32" si="23">D31+F31</f>
        <v>61985326.149999999</v>
      </c>
      <c r="K31" s="115">
        <f t="shared" si="2"/>
        <v>118</v>
      </c>
      <c r="L31" s="111">
        <f t="shared" si="3"/>
        <v>4945132.1500000004</v>
      </c>
      <c r="M31" s="2"/>
    </row>
    <row r="32" spans="1:13" x14ac:dyDescent="0.2">
      <c r="A32" s="16"/>
      <c r="B32" s="15" t="s">
        <v>1</v>
      </c>
      <c r="C32" s="12">
        <v>3156</v>
      </c>
      <c r="D32" s="13">
        <v>57040195</v>
      </c>
      <c r="E32" s="14">
        <v>0</v>
      </c>
      <c r="F32" s="13">
        <v>0</v>
      </c>
      <c r="G32" s="114">
        <f t="shared" si="20"/>
        <v>0</v>
      </c>
      <c r="H32" s="13">
        <f t="shared" si="21"/>
        <v>0</v>
      </c>
      <c r="I32" s="114">
        <f t="shared" si="22"/>
        <v>3156</v>
      </c>
      <c r="J32" s="13">
        <f t="shared" si="23"/>
        <v>57040195</v>
      </c>
      <c r="K32" s="115">
        <f t="shared" si="2"/>
        <v>0</v>
      </c>
      <c r="L32" s="111">
        <f t="shared" si="3"/>
        <v>0</v>
      </c>
      <c r="M32" s="2"/>
    </row>
    <row r="33" spans="1:13" x14ac:dyDescent="0.2">
      <c r="A33" s="146" t="s">
        <v>128</v>
      </c>
      <c r="B33" s="311" t="s">
        <v>99</v>
      </c>
      <c r="C33" s="312"/>
      <c r="D33" s="312"/>
      <c r="E33" s="312"/>
      <c r="F33" s="312"/>
      <c r="G33" s="312"/>
      <c r="H33" s="312"/>
      <c r="I33" s="312"/>
      <c r="J33" s="312"/>
      <c r="K33" s="312"/>
      <c r="L33" s="313"/>
      <c r="M33" s="2"/>
    </row>
    <row r="34" spans="1:13" x14ac:dyDescent="0.2">
      <c r="A34" s="16"/>
      <c r="B34" s="21" t="s">
        <v>6</v>
      </c>
      <c r="C34" s="18">
        <f>SUM(C35:C37)</f>
        <v>4817</v>
      </c>
      <c r="D34" s="19">
        <f t="shared" ref="D34" si="24">SUM(D35:D37)</f>
        <v>115064113.33</v>
      </c>
      <c r="E34" s="18">
        <f t="shared" ref="E34" si="25">SUM(E35:E37)</f>
        <v>69</v>
      </c>
      <c r="F34" s="19">
        <f t="shared" ref="F34:L34" si="26">SUM(F35:F37)</f>
        <v>4157789.09</v>
      </c>
      <c r="G34" s="113">
        <f t="shared" si="26"/>
        <v>69</v>
      </c>
      <c r="H34" s="19">
        <f t="shared" si="26"/>
        <v>4157789.09</v>
      </c>
      <c r="I34" s="113">
        <f t="shared" si="26"/>
        <v>4886</v>
      </c>
      <c r="J34" s="19">
        <f t="shared" si="26"/>
        <v>119221902.42</v>
      </c>
      <c r="K34" s="113">
        <f t="shared" si="26"/>
        <v>69</v>
      </c>
      <c r="L34" s="19">
        <f t="shared" si="26"/>
        <v>4157789.09</v>
      </c>
      <c r="M34" s="2"/>
    </row>
    <row r="35" spans="1:13" x14ac:dyDescent="0.2">
      <c r="A35" s="16"/>
      <c r="B35" s="15" t="s">
        <v>18</v>
      </c>
      <c r="C35" s="12">
        <v>1201</v>
      </c>
      <c r="D35" s="13">
        <v>31176520.32</v>
      </c>
      <c r="E35" s="14">
        <v>69</v>
      </c>
      <c r="F35" s="13">
        <f>45358.3+4112430.79</f>
        <v>4157789.09</v>
      </c>
      <c r="G35" s="114">
        <f t="shared" ref="G35:G37" si="27">E35</f>
        <v>69</v>
      </c>
      <c r="H35" s="13">
        <f t="shared" ref="H35:H37" si="28">F35</f>
        <v>4157789.09</v>
      </c>
      <c r="I35" s="114">
        <f>C35+E35</f>
        <v>1270</v>
      </c>
      <c r="J35" s="13">
        <f>D35+F35</f>
        <v>35334309.409999996</v>
      </c>
      <c r="K35" s="115">
        <f t="shared" si="2"/>
        <v>69</v>
      </c>
      <c r="L35" s="111">
        <f t="shared" si="3"/>
        <v>4157789.09</v>
      </c>
      <c r="M35" s="2"/>
    </row>
    <row r="36" spans="1:13" x14ac:dyDescent="0.2">
      <c r="A36" s="16"/>
      <c r="B36" s="15" t="s">
        <v>2</v>
      </c>
      <c r="C36" s="12">
        <v>1807</v>
      </c>
      <c r="D36" s="13">
        <v>41943797</v>
      </c>
      <c r="E36" s="14">
        <v>0</v>
      </c>
      <c r="F36" s="13">
        <v>0</v>
      </c>
      <c r="G36" s="114">
        <f t="shared" si="27"/>
        <v>0</v>
      </c>
      <c r="H36" s="13">
        <f t="shared" si="28"/>
        <v>0</v>
      </c>
      <c r="I36" s="114">
        <f t="shared" ref="I36:I37" si="29">C36+E36</f>
        <v>1807</v>
      </c>
      <c r="J36" s="13">
        <f t="shared" ref="J36:J37" si="30">D36+F36</f>
        <v>41943797</v>
      </c>
      <c r="K36" s="115">
        <f t="shared" si="2"/>
        <v>0</v>
      </c>
      <c r="L36" s="111">
        <f t="shared" si="3"/>
        <v>0</v>
      </c>
      <c r="M36" s="2"/>
    </row>
    <row r="37" spans="1:13" x14ac:dyDescent="0.2">
      <c r="A37" s="16"/>
      <c r="B37" s="15" t="s">
        <v>1</v>
      </c>
      <c r="C37" s="12">
        <v>1809</v>
      </c>
      <c r="D37" s="13">
        <v>41943796.009999998</v>
      </c>
      <c r="E37" s="14">
        <v>0</v>
      </c>
      <c r="F37" s="13">
        <v>0</v>
      </c>
      <c r="G37" s="114">
        <f t="shared" si="27"/>
        <v>0</v>
      </c>
      <c r="H37" s="13">
        <f t="shared" si="28"/>
        <v>0</v>
      </c>
      <c r="I37" s="114">
        <f t="shared" si="29"/>
        <v>1809</v>
      </c>
      <c r="J37" s="13">
        <f t="shared" si="30"/>
        <v>41943796.009999998</v>
      </c>
      <c r="K37" s="115">
        <f t="shared" si="2"/>
        <v>0</v>
      </c>
      <c r="L37" s="111">
        <f t="shared" si="3"/>
        <v>0</v>
      </c>
      <c r="M37" s="2"/>
    </row>
    <row r="38" spans="1:13" x14ac:dyDescent="0.2">
      <c r="A38" s="146" t="s">
        <v>32</v>
      </c>
      <c r="B38" s="311" t="s">
        <v>21</v>
      </c>
      <c r="C38" s="312"/>
      <c r="D38" s="312"/>
      <c r="E38" s="312"/>
      <c r="F38" s="312"/>
      <c r="G38" s="312"/>
      <c r="H38" s="312"/>
      <c r="I38" s="312"/>
      <c r="J38" s="312"/>
      <c r="K38" s="312"/>
      <c r="L38" s="313"/>
    </row>
    <row r="39" spans="1:13" x14ac:dyDescent="0.2">
      <c r="A39" s="16"/>
      <c r="B39" s="21" t="s">
        <v>6</v>
      </c>
      <c r="C39" s="18">
        <f>SUM(C40:C43)</f>
        <v>3367</v>
      </c>
      <c r="D39" s="19">
        <f t="shared" ref="D39:L39" si="31">SUM(D40:D43)</f>
        <v>119453996.92</v>
      </c>
      <c r="E39" s="18">
        <f t="shared" si="31"/>
        <v>182</v>
      </c>
      <c r="F39" s="19">
        <f t="shared" si="31"/>
        <v>15797634.82</v>
      </c>
      <c r="G39" s="113">
        <f t="shared" si="31"/>
        <v>182</v>
      </c>
      <c r="H39" s="19">
        <f t="shared" si="31"/>
        <v>15797634.82</v>
      </c>
      <c r="I39" s="113">
        <f t="shared" si="31"/>
        <v>3549</v>
      </c>
      <c r="J39" s="19">
        <f t="shared" si="31"/>
        <v>135251631.74000001</v>
      </c>
      <c r="K39" s="113">
        <f t="shared" si="31"/>
        <v>182</v>
      </c>
      <c r="L39" s="19">
        <f t="shared" si="31"/>
        <v>15797634.82</v>
      </c>
      <c r="M39" s="2"/>
    </row>
    <row r="40" spans="1:13" x14ac:dyDescent="0.2">
      <c r="A40" s="16"/>
      <c r="B40" s="15" t="s">
        <v>19</v>
      </c>
      <c r="C40" s="12">
        <v>1592</v>
      </c>
      <c r="D40" s="13">
        <v>52434742</v>
      </c>
      <c r="E40" s="14">
        <v>160</v>
      </c>
      <c r="F40" s="13">
        <v>14096203.82</v>
      </c>
      <c r="G40" s="114">
        <f t="shared" ref="G40:G43" si="32">E40</f>
        <v>160</v>
      </c>
      <c r="H40" s="13">
        <f t="shared" ref="H40:H43" si="33">F40</f>
        <v>14096203.82</v>
      </c>
      <c r="I40" s="114">
        <f t="shared" ref="I40:I42" si="34">C40+E40</f>
        <v>1752</v>
      </c>
      <c r="J40" s="13">
        <f t="shared" ref="J40:J42" si="35">D40+F40</f>
        <v>66530945.82</v>
      </c>
      <c r="K40" s="115">
        <f t="shared" si="2"/>
        <v>160</v>
      </c>
      <c r="L40" s="111">
        <f t="shared" si="3"/>
        <v>14096203.82</v>
      </c>
      <c r="M40" s="2"/>
    </row>
    <row r="41" spans="1:13" x14ac:dyDescent="0.2">
      <c r="A41" s="16"/>
      <c r="B41" s="15" t="s">
        <v>18</v>
      </c>
      <c r="C41" s="12">
        <v>592</v>
      </c>
      <c r="D41" s="13">
        <v>28032910.920000002</v>
      </c>
      <c r="E41" s="14">
        <v>22</v>
      </c>
      <c r="F41" s="13">
        <v>1701431</v>
      </c>
      <c r="G41" s="114">
        <f t="shared" si="32"/>
        <v>22</v>
      </c>
      <c r="H41" s="13">
        <f t="shared" si="33"/>
        <v>1701431</v>
      </c>
      <c r="I41" s="114">
        <f t="shared" si="34"/>
        <v>614</v>
      </c>
      <c r="J41" s="13">
        <f t="shared" si="35"/>
        <v>29734341.920000002</v>
      </c>
      <c r="K41" s="115">
        <f t="shared" si="2"/>
        <v>22</v>
      </c>
      <c r="L41" s="111">
        <f t="shared" si="3"/>
        <v>1701431</v>
      </c>
      <c r="M41" s="2"/>
    </row>
    <row r="42" spans="1:13" x14ac:dyDescent="0.2">
      <c r="A42" s="16"/>
      <c r="B42" s="15" t="s">
        <v>2</v>
      </c>
      <c r="C42" s="12">
        <v>592</v>
      </c>
      <c r="D42" s="13">
        <v>19493173</v>
      </c>
      <c r="E42" s="14">
        <v>0</v>
      </c>
      <c r="F42" s="13">
        <v>0</v>
      </c>
      <c r="G42" s="114">
        <f t="shared" si="32"/>
        <v>0</v>
      </c>
      <c r="H42" s="13">
        <f t="shared" si="33"/>
        <v>0</v>
      </c>
      <c r="I42" s="114">
        <f t="shared" si="34"/>
        <v>592</v>
      </c>
      <c r="J42" s="13">
        <f t="shared" si="35"/>
        <v>19493173</v>
      </c>
      <c r="K42" s="115">
        <f t="shared" si="2"/>
        <v>0</v>
      </c>
      <c r="L42" s="111">
        <f t="shared" si="3"/>
        <v>0</v>
      </c>
      <c r="M42" s="2"/>
    </row>
    <row r="43" spans="1:13" x14ac:dyDescent="0.2">
      <c r="A43" s="16"/>
      <c r="B43" s="15" t="s">
        <v>1</v>
      </c>
      <c r="C43" s="12">
        <v>591</v>
      </c>
      <c r="D43" s="13">
        <v>19493171</v>
      </c>
      <c r="E43" s="14">
        <v>0</v>
      </c>
      <c r="F43" s="13">
        <v>0</v>
      </c>
      <c r="G43" s="114">
        <f t="shared" si="32"/>
        <v>0</v>
      </c>
      <c r="H43" s="13">
        <f t="shared" si="33"/>
        <v>0</v>
      </c>
      <c r="I43" s="114">
        <f t="shared" ref="I43" si="36">C43+E43</f>
        <v>591</v>
      </c>
      <c r="J43" s="13">
        <f t="shared" ref="J43" si="37">D43+F43</f>
        <v>19493171</v>
      </c>
      <c r="K43" s="115">
        <f t="shared" si="2"/>
        <v>0</v>
      </c>
      <c r="L43" s="111">
        <f t="shared" si="3"/>
        <v>0</v>
      </c>
      <c r="M43" s="2"/>
    </row>
    <row r="44" spans="1:13" x14ac:dyDescent="0.2">
      <c r="A44" s="146" t="s">
        <v>138</v>
      </c>
      <c r="B44" s="311" t="s">
        <v>81</v>
      </c>
      <c r="C44" s="312"/>
      <c r="D44" s="312"/>
      <c r="E44" s="312"/>
      <c r="F44" s="312"/>
      <c r="G44" s="312"/>
      <c r="H44" s="312"/>
      <c r="I44" s="312"/>
      <c r="J44" s="312"/>
      <c r="K44" s="312"/>
      <c r="L44" s="313"/>
      <c r="M44" s="2"/>
    </row>
    <row r="45" spans="1:13" x14ac:dyDescent="0.2">
      <c r="A45" s="16"/>
      <c r="B45" s="21" t="s">
        <v>6</v>
      </c>
      <c r="C45" s="18">
        <f>SUM(C46:C49)</f>
        <v>3446</v>
      </c>
      <c r="D45" s="19">
        <f t="shared" ref="D45:L45" si="38">SUM(D46:D49)</f>
        <v>96421518</v>
      </c>
      <c r="E45" s="18">
        <f t="shared" si="38"/>
        <v>133</v>
      </c>
      <c r="F45" s="19">
        <f t="shared" si="38"/>
        <v>7461109.6900000004</v>
      </c>
      <c r="G45" s="113">
        <f t="shared" si="38"/>
        <v>133</v>
      </c>
      <c r="H45" s="19">
        <f t="shared" si="38"/>
        <v>7461109.6900000004</v>
      </c>
      <c r="I45" s="113">
        <f t="shared" si="38"/>
        <v>3579</v>
      </c>
      <c r="J45" s="19">
        <f t="shared" si="38"/>
        <v>103882627.69</v>
      </c>
      <c r="K45" s="113">
        <f t="shared" si="38"/>
        <v>133</v>
      </c>
      <c r="L45" s="19">
        <f t="shared" si="38"/>
        <v>7461109.6900000004</v>
      </c>
    </row>
    <row r="46" spans="1:13" x14ac:dyDescent="0.2">
      <c r="A46" s="16"/>
      <c r="B46" s="15" t="s">
        <v>19</v>
      </c>
      <c r="C46" s="12">
        <v>861</v>
      </c>
      <c r="D46" s="13">
        <v>23459483</v>
      </c>
      <c r="E46" s="14">
        <v>99</v>
      </c>
      <c r="F46" s="13">
        <v>5341104.07</v>
      </c>
      <c r="G46" s="114">
        <f t="shared" ref="G46:G49" si="39">E46</f>
        <v>99</v>
      </c>
      <c r="H46" s="13">
        <f t="shared" ref="H46:H49" si="40">F46</f>
        <v>5341104.07</v>
      </c>
      <c r="I46" s="114">
        <f t="shared" ref="I46:I49" si="41">C46+E46</f>
        <v>960</v>
      </c>
      <c r="J46" s="13">
        <f t="shared" ref="J46:J49" si="42">D46+F46</f>
        <v>28800587.07</v>
      </c>
      <c r="K46" s="115">
        <f t="shared" si="2"/>
        <v>99</v>
      </c>
      <c r="L46" s="111">
        <f t="shared" si="3"/>
        <v>5341104.07</v>
      </c>
      <c r="M46" s="2"/>
    </row>
    <row r="47" spans="1:13" x14ac:dyDescent="0.2">
      <c r="A47" s="16"/>
      <c r="B47" s="15" t="s">
        <v>18</v>
      </c>
      <c r="C47" s="12">
        <v>861</v>
      </c>
      <c r="D47" s="13">
        <v>26043074</v>
      </c>
      <c r="E47" s="14">
        <v>34</v>
      </c>
      <c r="F47" s="13">
        <v>2120005.62</v>
      </c>
      <c r="G47" s="114">
        <f t="shared" si="39"/>
        <v>34</v>
      </c>
      <c r="H47" s="13">
        <f t="shared" si="40"/>
        <v>2120005.62</v>
      </c>
      <c r="I47" s="114">
        <f t="shared" si="41"/>
        <v>895</v>
      </c>
      <c r="J47" s="13">
        <f t="shared" si="42"/>
        <v>28163079.620000001</v>
      </c>
      <c r="K47" s="115">
        <f t="shared" si="2"/>
        <v>34</v>
      </c>
      <c r="L47" s="111">
        <f t="shared" si="3"/>
        <v>2120005.62</v>
      </c>
      <c r="M47" s="2"/>
    </row>
    <row r="48" spans="1:13" x14ac:dyDescent="0.2">
      <c r="A48" s="16"/>
      <c r="B48" s="15" t="s">
        <v>2</v>
      </c>
      <c r="C48" s="12">
        <v>861</v>
      </c>
      <c r="D48" s="13">
        <v>23459483</v>
      </c>
      <c r="E48" s="14">
        <v>0</v>
      </c>
      <c r="F48" s="13">
        <v>0</v>
      </c>
      <c r="G48" s="114">
        <f t="shared" si="39"/>
        <v>0</v>
      </c>
      <c r="H48" s="13">
        <f t="shared" si="40"/>
        <v>0</v>
      </c>
      <c r="I48" s="114">
        <f t="shared" si="41"/>
        <v>861</v>
      </c>
      <c r="J48" s="13">
        <f t="shared" si="42"/>
        <v>23459483</v>
      </c>
      <c r="K48" s="115">
        <f t="shared" si="2"/>
        <v>0</v>
      </c>
      <c r="L48" s="111">
        <f t="shared" si="3"/>
        <v>0</v>
      </c>
      <c r="M48" s="2"/>
    </row>
    <row r="49" spans="1:13" x14ac:dyDescent="0.2">
      <c r="A49" s="16"/>
      <c r="B49" s="15" t="s">
        <v>1</v>
      </c>
      <c r="C49" s="12">
        <v>863</v>
      </c>
      <c r="D49" s="13">
        <v>23459478</v>
      </c>
      <c r="E49" s="14">
        <v>0</v>
      </c>
      <c r="F49" s="13">
        <v>0</v>
      </c>
      <c r="G49" s="114">
        <f t="shared" si="39"/>
        <v>0</v>
      </c>
      <c r="H49" s="13">
        <f t="shared" si="40"/>
        <v>0</v>
      </c>
      <c r="I49" s="114">
        <f t="shared" si="41"/>
        <v>863</v>
      </c>
      <c r="J49" s="13">
        <f t="shared" si="42"/>
        <v>23459478</v>
      </c>
      <c r="K49" s="115">
        <f t="shared" si="2"/>
        <v>0</v>
      </c>
      <c r="L49" s="111">
        <f t="shared" si="3"/>
        <v>0</v>
      </c>
      <c r="M49" s="2"/>
    </row>
    <row r="50" spans="1:13" x14ac:dyDescent="0.2">
      <c r="A50" s="146" t="s">
        <v>144</v>
      </c>
      <c r="B50" s="311" t="s">
        <v>54</v>
      </c>
      <c r="C50" s="312"/>
      <c r="D50" s="312"/>
      <c r="E50" s="312"/>
      <c r="F50" s="312"/>
      <c r="G50" s="312"/>
      <c r="H50" s="312"/>
      <c r="I50" s="312"/>
      <c r="J50" s="312"/>
      <c r="K50" s="312"/>
      <c r="L50" s="313"/>
      <c r="M50" s="2"/>
    </row>
    <row r="51" spans="1:13" x14ac:dyDescent="0.2">
      <c r="A51" s="16"/>
      <c r="B51" s="21" t="s">
        <v>6</v>
      </c>
      <c r="C51" s="18">
        <f>SUM(C52:C55)</f>
        <v>15216</v>
      </c>
      <c r="D51" s="19">
        <f t="shared" ref="D51:L51" si="43">SUM(D52:D55)</f>
        <v>492662915</v>
      </c>
      <c r="E51" s="18">
        <f t="shared" si="43"/>
        <v>98</v>
      </c>
      <c r="F51" s="19">
        <f t="shared" si="43"/>
        <v>7140303.1900000004</v>
      </c>
      <c r="G51" s="113">
        <f t="shared" si="43"/>
        <v>98</v>
      </c>
      <c r="H51" s="19">
        <f t="shared" si="43"/>
        <v>7140303.1900000004</v>
      </c>
      <c r="I51" s="113">
        <f t="shared" si="43"/>
        <v>15314</v>
      </c>
      <c r="J51" s="19">
        <f t="shared" si="43"/>
        <v>499803218.19</v>
      </c>
      <c r="K51" s="113">
        <f t="shared" si="43"/>
        <v>98</v>
      </c>
      <c r="L51" s="19">
        <f t="shared" si="43"/>
        <v>7140303.1900000004</v>
      </c>
      <c r="M51" s="2"/>
    </row>
    <row r="52" spans="1:13" x14ac:dyDescent="0.2">
      <c r="A52" s="16"/>
      <c r="B52" s="15" t="s">
        <v>19</v>
      </c>
      <c r="C52" s="12">
        <v>4625</v>
      </c>
      <c r="D52" s="13">
        <v>141384005</v>
      </c>
      <c r="E52" s="14">
        <v>0</v>
      </c>
      <c r="F52" s="13">
        <v>0</v>
      </c>
      <c r="G52" s="114">
        <f t="shared" ref="G52:G55" si="44">E52</f>
        <v>0</v>
      </c>
      <c r="H52" s="13">
        <f t="shared" ref="H52:H55" si="45">F52</f>
        <v>0</v>
      </c>
      <c r="I52" s="114">
        <f t="shared" ref="I52:I55" si="46">C52+E52</f>
        <v>4625</v>
      </c>
      <c r="J52" s="13">
        <f t="shared" ref="J52:J55" si="47">D52+F52</f>
        <v>141384005</v>
      </c>
      <c r="K52" s="115">
        <f t="shared" si="2"/>
        <v>0</v>
      </c>
      <c r="L52" s="111">
        <f t="shared" si="3"/>
        <v>0</v>
      </c>
      <c r="M52" s="2"/>
    </row>
    <row r="53" spans="1:13" x14ac:dyDescent="0.2">
      <c r="A53" s="16"/>
      <c r="B53" s="15" t="s">
        <v>18</v>
      </c>
      <c r="C53" s="12">
        <v>3395</v>
      </c>
      <c r="D53" s="13">
        <v>131250176</v>
      </c>
      <c r="E53" s="14">
        <v>98</v>
      </c>
      <c r="F53" s="13">
        <v>7140303.1900000004</v>
      </c>
      <c r="G53" s="114">
        <f t="shared" si="44"/>
        <v>98</v>
      </c>
      <c r="H53" s="13">
        <f t="shared" si="45"/>
        <v>7140303.1900000004</v>
      </c>
      <c r="I53" s="114">
        <f t="shared" si="46"/>
        <v>3493</v>
      </c>
      <c r="J53" s="13">
        <f t="shared" si="47"/>
        <v>138390479.19</v>
      </c>
      <c r="K53" s="115">
        <f t="shared" si="2"/>
        <v>98</v>
      </c>
      <c r="L53" s="111">
        <f t="shared" si="3"/>
        <v>7140303.1900000004</v>
      </c>
      <c r="M53" s="2"/>
    </row>
    <row r="54" spans="1:13" x14ac:dyDescent="0.2">
      <c r="A54" s="16"/>
      <c r="B54" s="15" t="s">
        <v>2</v>
      </c>
      <c r="C54" s="12">
        <v>3395</v>
      </c>
      <c r="D54" s="13">
        <v>103740443</v>
      </c>
      <c r="E54" s="14">
        <v>0</v>
      </c>
      <c r="F54" s="13">
        <v>0</v>
      </c>
      <c r="G54" s="114">
        <f t="shared" si="44"/>
        <v>0</v>
      </c>
      <c r="H54" s="13">
        <f t="shared" si="45"/>
        <v>0</v>
      </c>
      <c r="I54" s="114">
        <f t="shared" si="46"/>
        <v>3395</v>
      </c>
      <c r="J54" s="13">
        <f t="shared" si="47"/>
        <v>103740443</v>
      </c>
      <c r="K54" s="115">
        <f t="shared" si="2"/>
        <v>0</v>
      </c>
      <c r="L54" s="111">
        <f t="shared" si="3"/>
        <v>0</v>
      </c>
      <c r="M54" s="2"/>
    </row>
    <row r="55" spans="1:13" x14ac:dyDescent="0.2">
      <c r="A55" s="16"/>
      <c r="B55" s="15" t="s">
        <v>1</v>
      </c>
      <c r="C55" s="12">
        <v>3801</v>
      </c>
      <c r="D55" s="13">
        <v>116288291</v>
      </c>
      <c r="E55" s="14">
        <v>0</v>
      </c>
      <c r="F55" s="13">
        <v>0</v>
      </c>
      <c r="G55" s="114">
        <f t="shared" si="44"/>
        <v>0</v>
      </c>
      <c r="H55" s="13">
        <f t="shared" si="45"/>
        <v>0</v>
      </c>
      <c r="I55" s="114">
        <f t="shared" si="46"/>
        <v>3801</v>
      </c>
      <c r="J55" s="13">
        <f t="shared" si="47"/>
        <v>116288291</v>
      </c>
      <c r="K55" s="115">
        <f t="shared" si="2"/>
        <v>0</v>
      </c>
      <c r="L55" s="111">
        <f t="shared" si="3"/>
        <v>0</v>
      </c>
      <c r="M55" s="2"/>
    </row>
    <row r="56" spans="1:13" x14ac:dyDescent="0.2">
      <c r="A56" s="146" t="s">
        <v>141</v>
      </c>
      <c r="B56" s="311" t="s">
        <v>57</v>
      </c>
      <c r="C56" s="312"/>
      <c r="D56" s="312"/>
      <c r="E56" s="312"/>
      <c r="F56" s="312"/>
      <c r="G56" s="312"/>
      <c r="H56" s="312"/>
      <c r="I56" s="312"/>
      <c r="J56" s="312"/>
      <c r="K56" s="312"/>
      <c r="L56" s="313"/>
      <c r="M56" s="2"/>
    </row>
    <row r="57" spans="1:13" x14ac:dyDescent="0.2">
      <c r="A57" s="16"/>
      <c r="B57" s="21" t="s">
        <v>6</v>
      </c>
      <c r="C57" s="18">
        <f>SUM(C58:C60)</f>
        <v>3638</v>
      </c>
      <c r="D57" s="19">
        <f t="shared" ref="D57:L57" si="48">SUM(D58:D60)</f>
        <v>77018254.099999994</v>
      </c>
      <c r="E57" s="18">
        <f t="shared" si="48"/>
        <v>15</v>
      </c>
      <c r="F57" s="19">
        <f t="shared" si="48"/>
        <v>937720.96</v>
      </c>
      <c r="G57" s="113">
        <f t="shared" si="48"/>
        <v>15</v>
      </c>
      <c r="H57" s="19">
        <f t="shared" si="48"/>
        <v>937720.96</v>
      </c>
      <c r="I57" s="113">
        <f t="shared" si="48"/>
        <v>3653</v>
      </c>
      <c r="J57" s="19">
        <f t="shared" si="48"/>
        <v>77955975.060000002</v>
      </c>
      <c r="K57" s="113">
        <f t="shared" si="48"/>
        <v>15</v>
      </c>
      <c r="L57" s="19">
        <f t="shared" si="48"/>
        <v>937720.96</v>
      </c>
      <c r="M57" s="2"/>
    </row>
    <row r="58" spans="1:13" x14ac:dyDescent="0.2">
      <c r="A58" s="16"/>
      <c r="B58" s="15" t="s">
        <v>18</v>
      </c>
      <c r="C58" s="12">
        <v>1146</v>
      </c>
      <c r="D58" s="13">
        <v>19205842.120000001</v>
      </c>
      <c r="E58" s="14">
        <v>15</v>
      </c>
      <c r="F58" s="13">
        <v>937720.96</v>
      </c>
      <c r="G58" s="114">
        <f t="shared" ref="G58:G60" si="49">E58</f>
        <v>15</v>
      </c>
      <c r="H58" s="13">
        <f t="shared" ref="H58:H60" si="50">F58</f>
        <v>937720.96</v>
      </c>
      <c r="I58" s="114">
        <f t="shared" ref="I58:I60" si="51">C58+E58</f>
        <v>1161</v>
      </c>
      <c r="J58" s="13">
        <f t="shared" ref="J58:J60" si="52">D58+F58</f>
        <v>20143563.079999998</v>
      </c>
      <c r="K58" s="115">
        <f t="shared" si="2"/>
        <v>15</v>
      </c>
      <c r="L58" s="111">
        <f t="shared" si="3"/>
        <v>937720.96</v>
      </c>
      <c r="M58" s="2"/>
    </row>
    <row r="59" spans="1:13" x14ac:dyDescent="0.2">
      <c r="A59" s="16"/>
      <c r="B59" s="15" t="s">
        <v>2</v>
      </c>
      <c r="C59" s="12">
        <v>1246</v>
      </c>
      <c r="D59" s="13">
        <v>28906205.989999998</v>
      </c>
      <c r="E59" s="14">
        <v>0</v>
      </c>
      <c r="F59" s="13">
        <v>0</v>
      </c>
      <c r="G59" s="114">
        <f t="shared" si="49"/>
        <v>0</v>
      </c>
      <c r="H59" s="13">
        <f t="shared" si="50"/>
        <v>0</v>
      </c>
      <c r="I59" s="114">
        <f t="shared" si="51"/>
        <v>1246</v>
      </c>
      <c r="J59" s="13">
        <f t="shared" si="52"/>
        <v>28906205.989999998</v>
      </c>
      <c r="K59" s="115">
        <f t="shared" si="2"/>
        <v>0</v>
      </c>
      <c r="L59" s="111">
        <f t="shared" si="3"/>
        <v>0</v>
      </c>
      <c r="M59" s="2"/>
    </row>
    <row r="60" spans="1:13" x14ac:dyDescent="0.2">
      <c r="A60" s="16"/>
      <c r="B60" s="15" t="s">
        <v>1</v>
      </c>
      <c r="C60" s="12">
        <v>1246</v>
      </c>
      <c r="D60" s="13">
        <v>28906205.989999998</v>
      </c>
      <c r="E60" s="14">
        <v>0</v>
      </c>
      <c r="F60" s="13">
        <v>0</v>
      </c>
      <c r="G60" s="114">
        <f t="shared" si="49"/>
        <v>0</v>
      </c>
      <c r="H60" s="13">
        <f t="shared" si="50"/>
        <v>0</v>
      </c>
      <c r="I60" s="114">
        <f t="shared" si="51"/>
        <v>1246</v>
      </c>
      <c r="J60" s="13">
        <f t="shared" si="52"/>
        <v>28906205.989999998</v>
      </c>
      <c r="K60" s="115">
        <f t="shared" si="2"/>
        <v>0</v>
      </c>
      <c r="L60" s="111">
        <f t="shared" si="3"/>
        <v>0</v>
      </c>
      <c r="M60" s="2"/>
    </row>
    <row r="61" spans="1:13" x14ac:dyDescent="0.2">
      <c r="A61" s="16"/>
      <c r="B61" s="21" t="s">
        <v>17</v>
      </c>
      <c r="C61" s="12"/>
      <c r="D61" s="13"/>
      <c r="E61" s="20">
        <f>E57+E51+E45+E39+E34+E28+E22+E16+E12+E7</f>
        <v>2198</v>
      </c>
      <c r="F61" s="19">
        <f>F57+F51+F45+F39+F34+F28+F22+F16+F12+F7</f>
        <v>168680600</v>
      </c>
      <c r="G61" s="113">
        <f t="shared" ref="G61:L61" si="53">G57+G51+G45+G39+G34+G28+G22+G16+G12+G7</f>
        <v>2198</v>
      </c>
      <c r="H61" s="19">
        <f t="shared" si="53"/>
        <v>168680600</v>
      </c>
      <c r="I61" s="113"/>
      <c r="J61" s="19"/>
      <c r="K61" s="113">
        <f t="shared" si="53"/>
        <v>2198</v>
      </c>
      <c r="L61" s="19">
        <f t="shared" si="53"/>
        <v>168680600</v>
      </c>
      <c r="M61" s="2"/>
    </row>
    <row r="62" spans="1:13" x14ac:dyDescent="0.2">
      <c r="B62" s="1"/>
      <c r="C62" s="3"/>
      <c r="E62" s="5"/>
      <c r="M62" s="2"/>
    </row>
    <row r="63" spans="1:13" x14ac:dyDescent="0.2">
      <c r="B63" s="1"/>
      <c r="C63" s="3"/>
      <c r="E63" s="5"/>
      <c r="M63" s="2"/>
    </row>
    <row r="64" spans="1:13" x14ac:dyDescent="0.2">
      <c r="B64" s="1"/>
      <c r="C64" s="3"/>
      <c r="E64" s="5"/>
      <c r="M64" s="2"/>
    </row>
    <row r="65" spans="2:13" x14ac:dyDescent="0.2">
      <c r="B65" s="1"/>
      <c r="C65" s="3"/>
      <c r="E65" s="5"/>
      <c r="M65" s="2"/>
    </row>
  </sheetData>
  <mergeCells count="23">
    <mergeCell ref="B6:L6"/>
    <mergeCell ref="I1:L1"/>
    <mergeCell ref="A2:L2"/>
    <mergeCell ref="B56:L56"/>
    <mergeCell ref="B50:L50"/>
    <mergeCell ref="B44:L44"/>
    <mergeCell ref="B38:L38"/>
    <mergeCell ref="B33:L33"/>
    <mergeCell ref="B27:L27"/>
    <mergeCell ref="B21:L21"/>
    <mergeCell ref="B15:L15"/>
    <mergeCell ref="B11:L11"/>
    <mergeCell ref="C3:D4"/>
    <mergeCell ref="E3:H3"/>
    <mergeCell ref="G4:H4"/>
    <mergeCell ref="E4:E5"/>
    <mergeCell ref="A3:A5"/>
    <mergeCell ref="B3:B5"/>
    <mergeCell ref="I3:L3"/>
    <mergeCell ref="I4:I5"/>
    <mergeCell ref="J4:J5"/>
    <mergeCell ref="K4:L4"/>
    <mergeCell ref="F4:F5"/>
  </mergeCells>
  <pageMargins left="0.70866141732283472" right="0.70866141732283472" top="0.74803149606299213" bottom="0.74803149606299213" header="0.31496062992125984" footer="0.31496062992125984"/>
  <pageSetup paperSize="9" scale="9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view="pageBreakPreview" zoomScale="110" zoomScaleNormal="100" zoomScaleSheetLayoutView="110" workbookViewId="0">
      <pane ySplit="3" topLeftCell="A4" activePane="bottomLeft" state="frozen"/>
      <selection pane="bottomLeft" activeCell="I56" sqref="I56"/>
    </sheetView>
  </sheetViews>
  <sheetFormatPr defaultRowHeight="15" x14ac:dyDescent="0.25"/>
  <cols>
    <col min="1" max="1" width="13.28515625" style="240" customWidth="1"/>
    <col min="2" max="2" width="38.85546875" style="77" customWidth="1"/>
    <col min="3" max="3" width="14.7109375" style="77" customWidth="1"/>
    <col min="4" max="4" width="26.85546875" style="86" customWidth="1"/>
    <col min="5" max="16384" width="9.140625" style="77"/>
  </cols>
  <sheetData>
    <row r="1" spans="1:4" customFormat="1" ht="61.5" customHeight="1" x14ac:dyDescent="0.25">
      <c r="A1" s="237"/>
      <c r="B1" s="77"/>
      <c r="C1" s="323" t="s">
        <v>288</v>
      </c>
      <c r="D1" s="323"/>
    </row>
    <row r="2" spans="1:4" customFormat="1" ht="109.5" customHeight="1" x14ac:dyDescent="0.25">
      <c r="A2" s="322" t="s">
        <v>290</v>
      </c>
      <c r="B2" s="322"/>
      <c r="C2" s="322"/>
      <c r="D2" s="322"/>
    </row>
    <row r="3" spans="1:4" ht="48.75" customHeight="1" x14ac:dyDescent="0.25">
      <c r="A3" s="78" t="s">
        <v>27</v>
      </c>
      <c r="B3" s="78" t="s">
        <v>39</v>
      </c>
      <c r="C3" s="79" t="s">
        <v>23</v>
      </c>
      <c r="D3" s="118" t="s">
        <v>22</v>
      </c>
    </row>
    <row r="4" spans="1:4" x14ac:dyDescent="0.25">
      <c r="A4" s="238">
        <v>560014</v>
      </c>
      <c r="B4" s="80" t="s">
        <v>112</v>
      </c>
      <c r="C4" s="81">
        <v>203</v>
      </c>
      <c r="D4" s="119">
        <v>176570</v>
      </c>
    </row>
    <row r="5" spans="1:4" x14ac:dyDescent="0.25">
      <c r="A5" s="238">
        <v>560024</v>
      </c>
      <c r="B5" s="80" t="s">
        <v>155</v>
      </c>
      <c r="C5" s="81">
        <v>47</v>
      </c>
      <c r="D5" s="119">
        <v>46955</v>
      </c>
    </row>
    <row r="6" spans="1:4" x14ac:dyDescent="0.25">
      <c r="A6" s="238">
        <v>560032</v>
      </c>
      <c r="B6" s="80" t="s">
        <v>156</v>
      </c>
      <c r="C6" s="81">
        <v>350</v>
      </c>
      <c r="D6" s="119">
        <v>353138</v>
      </c>
    </row>
    <row r="7" spans="1:4" x14ac:dyDescent="0.25">
      <c r="A7" s="238">
        <v>560034</v>
      </c>
      <c r="B7" s="80" t="s">
        <v>157</v>
      </c>
      <c r="C7" s="81">
        <v>2014</v>
      </c>
      <c r="D7" s="119">
        <v>2000884</v>
      </c>
    </row>
    <row r="8" spans="1:4" x14ac:dyDescent="0.25">
      <c r="A8" s="238">
        <v>560036</v>
      </c>
      <c r="B8" s="80" t="s">
        <v>158</v>
      </c>
      <c r="C8" s="81">
        <v>1051</v>
      </c>
      <c r="D8" s="119">
        <v>1053857</v>
      </c>
    </row>
    <row r="9" spans="1:4" x14ac:dyDescent="0.25">
      <c r="A9" s="238">
        <v>560043</v>
      </c>
      <c r="B9" s="80" t="s">
        <v>159</v>
      </c>
      <c r="C9" s="81">
        <v>454</v>
      </c>
      <c r="D9" s="119">
        <v>491423</v>
      </c>
    </row>
    <row r="10" spans="1:4" x14ac:dyDescent="0.25">
      <c r="A10" s="238">
        <v>560053</v>
      </c>
      <c r="B10" s="80" t="s">
        <v>160</v>
      </c>
      <c r="C10" s="81">
        <v>227</v>
      </c>
      <c r="D10" s="119">
        <v>270097</v>
      </c>
    </row>
    <row r="11" spans="1:4" x14ac:dyDescent="0.25">
      <c r="A11" s="238">
        <v>560055</v>
      </c>
      <c r="B11" s="80" t="s">
        <v>161</v>
      </c>
      <c r="C11" s="81">
        <v>301</v>
      </c>
      <c r="D11" s="119">
        <v>304386</v>
      </c>
    </row>
    <row r="12" spans="1:4" x14ac:dyDescent="0.25">
      <c r="A12" s="238">
        <v>560056</v>
      </c>
      <c r="B12" s="80" t="s">
        <v>162</v>
      </c>
      <c r="C12" s="81">
        <v>477</v>
      </c>
      <c r="D12" s="119">
        <v>495316</v>
      </c>
    </row>
    <row r="13" spans="1:4" x14ac:dyDescent="0.25">
      <c r="A13" s="238">
        <v>560057</v>
      </c>
      <c r="B13" s="80" t="s">
        <v>163</v>
      </c>
      <c r="C13" s="81">
        <v>336</v>
      </c>
      <c r="D13" s="119">
        <v>378581</v>
      </c>
    </row>
    <row r="14" spans="1:4" x14ac:dyDescent="0.25">
      <c r="A14" s="238">
        <v>560058</v>
      </c>
      <c r="B14" s="80" t="s">
        <v>164</v>
      </c>
      <c r="C14" s="81">
        <v>695</v>
      </c>
      <c r="D14" s="119">
        <v>768777</v>
      </c>
    </row>
    <row r="15" spans="1:4" x14ac:dyDescent="0.25">
      <c r="A15" s="238">
        <v>560059</v>
      </c>
      <c r="B15" s="80" t="s">
        <v>165</v>
      </c>
      <c r="C15" s="81">
        <v>285</v>
      </c>
      <c r="D15" s="119">
        <v>294815</v>
      </c>
    </row>
    <row r="16" spans="1:4" x14ac:dyDescent="0.25">
      <c r="A16" s="238">
        <v>560061</v>
      </c>
      <c r="B16" s="80" t="s">
        <v>166</v>
      </c>
      <c r="C16" s="81">
        <v>243</v>
      </c>
      <c r="D16" s="119">
        <v>262307</v>
      </c>
    </row>
    <row r="17" spans="1:4" x14ac:dyDescent="0.25">
      <c r="A17" s="238">
        <v>560062</v>
      </c>
      <c r="B17" s="80" t="s">
        <v>167</v>
      </c>
      <c r="C17" s="81">
        <v>220</v>
      </c>
      <c r="D17" s="119">
        <v>234800</v>
      </c>
    </row>
    <row r="18" spans="1:4" x14ac:dyDescent="0.25">
      <c r="A18" s="238">
        <v>560064</v>
      </c>
      <c r="B18" s="80" t="s">
        <v>168</v>
      </c>
      <c r="C18" s="81">
        <v>565</v>
      </c>
      <c r="D18" s="119">
        <v>592177</v>
      </c>
    </row>
    <row r="19" spans="1:4" x14ac:dyDescent="0.25">
      <c r="A19" s="238">
        <v>560065</v>
      </c>
      <c r="B19" s="80" t="s">
        <v>169</v>
      </c>
      <c r="C19" s="81">
        <v>252</v>
      </c>
      <c r="D19" s="119">
        <v>233674</v>
      </c>
    </row>
    <row r="20" spans="1:4" x14ac:dyDescent="0.25">
      <c r="A20" s="238">
        <v>560067</v>
      </c>
      <c r="B20" s="80" t="s">
        <v>170</v>
      </c>
      <c r="C20" s="81">
        <v>674</v>
      </c>
      <c r="D20" s="119">
        <v>691539</v>
      </c>
    </row>
    <row r="21" spans="1:4" x14ac:dyDescent="0.25">
      <c r="A21" s="238">
        <v>560068</v>
      </c>
      <c r="B21" s="80" t="s">
        <v>171</v>
      </c>
      <c r="C21" s="81">
        <v>480</v>
      </c>
      <c r="D21" s="119">
        <v>478389</v>
      </c>
    </row>
    <row r="22" spans="1:4" x14ac:dyDescent="0.25">
      <c r="A22" s="238">
        <v>560069</v>
      </c>
      <c r="B22" s="80" t="s">
        <v>172</v>
      </c>
      <c r="C22" s="81">
        <v>228</v>
      </c>
      <c r="D22" s="119">
        <v>289443</v>
      </c>
    </row>
    <row r="23" spans="1:4" x14ac:dyDescent="0.25">
      <c r="A23" s="238">
        <v>560070</v>
      </c>
      <c r="B23" s="80" t="s">
        <v>173</v>
      </c>
      <c r="C23" s="81">
        <v>1437</v>
      </c>
      <c r="D23" s="119">
        <v>1463755</v>
      </c>
    </row>
    <row r="24" spans="1:4" x14ac:dyDescent="0.25">
      <c r="A24" s="238">
        <v>560071</v>
      </c>
      <c r="B24" s="80" t="s">
        <v>174</v>
      </c>
      <c r="C24" s="81">
        <v>919</v>
      </c>
      <c r="D24" s="119">
        <v>846402</v>
      </c>
    </row>
    <row r="25" spans="1:4" x14ac:dyDescent="0.25">
      <c r="A25" s="238">
        <v>560072</v>
      </c>
      <c r="B25" s="80" t="s">
        <v>175</v>
      </c>
      <c r="C25" s="81">
        <v>585</v>
      </c>
      <c r="D25" s="119">
        <v>707304</v>
      </c>
    </row>
    <row r="26" spans="1:4" x14ac:dyDescent="0.25">
      <c r="A26" s="238">
        <v>560074</v>
      </c>
      <c r="B26" s="80" t="s">
        <v>176</v>
      </c>
      <c r="C26" s="81">
        <v>793</v>
      </c>
      <c r="D26" s="119">
        <v>877576</v>
      </c>
    </row>
    <row r="27" spans="1:4" x14ac:dyDescent="0.25">
      <c r="A27" s="238">
        <v>560075</v>
      </c>
      <c r="B27" s="80" t="s">
        <v>177</v>
      </c>
      <c r="C27" s="81">
        <v>660</v>
      </c>
      <c r="D27" s="119">
        <v>644963</v>
      </c>
    </row>
    <row r="28" spans="1:4" x14ac:dyDescent="0.25">
      <c r="A28" s="238">
        <v>560077</v>
      </c>
      <c r="B28" s="80" t="s">
        <v>178</v>
      </c>
      <c r="C28" s="81">
        <v>286</v>
      </c>
      <c r="D28" s="119">
        <v>288082</v>
      </c>
    </row>
    <row r="29" spans="1:4" x14ac:dyDescent="0.25">
      <c r="A29" s="238">
        <v>560080</v>
      </c>
      <c r="B29" s="80" t="s">
        <v>179</v>
      </c>
      <c r="C29" s="81">
        <v>375</v>
      </c>
      <c r="D29" s="119">
        <v>364603</v>
      </c>
    </row>
    <row r="30" spans="1:4" x14ac:dyDescent="0.25">
      <c r="A30" s="238">
        <v>560081</v>
      </c>
      <c r="B30" s="80" t="s">
        <v>180</v>
      </c>
      <c r="C30" s="81">
        <v>478</v>
      </c>
      <c r="D30" s="119">
        <v>493586</v>
      </c>
    </row>
    <row r="31" spans="1:4" x14ac:dyDescent="0.25">
      <c r="A31" s="238">
        <v>560082</v>
      </c>
      <c r="B31" s="80" t="s">
        <v>181</v>
      </c>
      <c r="C31" s="81">
        <v>406</v>
      </c>
      <c r="D31" s="119">
        <v>423138</v>
      </c>
    </row>
    <row r="32" spans="1:4" x14ac:dyDescent="0.25">
      <c r="A32" s="238">
        <v>560083</v>
      </c>
      <c r="B32" s="80" t="s">
        <v>182</v>
      </c>
      <c r="C32" s="81">
        <v>375</v>
      </c>
      <c r="D32" s="119">
        <v>365891</v>
      </c>
    </row>
    <row r="33" spans="1:4" x14ac:dyDescent="0.25">
      <c r="A33" s="238">
        <v>560085</v>
      </c>
      <c r="B33" s="80" t="s">
        <v>116</v>
      </c>
      <c r="C33" s="81">
        <v>81</v>
      </c>
      <c r="D33" s="119">
        <v>71570</v>
      </c>
    </row>
    <row r="34" spans="1:4" x14ac:dyDescent="0.25">
      <c r="A34" s="238">
        <v>560086</v>
      </c>
      <c r="B34" s="80" t="s">
        <v>183</v>
      </c>
      <c r="C34" s="81">
        <v>654</v>
      </c>
      <c r="D34" s="119">
        <v>707651</v>
      </c>
    </row>
    <row r="35" spans="1:4" x14ac:dyDescent="0.25">
      <c r="A35" s="238">
        <v>560087</v>
      </c>
      <c r="B35" s="80" t="s">
        <v>184</v>
      </c>
      <c r="C35" s="81">
        <v>618</v>
      </c>
      <c r="D35" s="119">
        <v>604621</v>
      </c>
    </row>
    <row r="36" spans="1:4" x14ac:dyDescent="0.25">
      <c r="A36" s="238">
        <v>560088</v>
      </c>
      <c r="B36" s="80" t="s">
        <v>185</v>
      </c>
      <c r="C36" s="81">
        <v>92</v>
      </c>
      <c r="D36" s="119">
        <v>90712</v>
      </c>
    </row>
    <row r="37" spans="1:4" x14ac:dyDescent="0.25">
      <c r="A37" s="238">
        <v>560089</v>
      </c>
      <c r="B37" s="80" t="s">
        <v>186</v>
      </c>
      <c r="C37" s="81">
        <v>179</v>
      </c>
      <c r="D37" s="119">
        <v>162859</v>
      </c>
    </row>
    <row r="38" spans="1:4" ht="30" x14ac:dyDescent="0.25">
      <c r="A38" s="238">
        <v>560096</v>
      </c>
      <c r="B38" s="80" t="s">
        <v>187</v>
      </c>
      <c r="C38" s="81">
        <v>6</v>
      </c>
      <c r="D38" s="119">
        <v>5617</v>
      </c>
    </row>
    <row r="39" spans="1:4" x14ac:dyDescent="0.25">
      <c r="A39" s="238">
        <v>560098</v>
      </c>
      <c r="B39" s="80" t="s">
        <v>119</v>
      </c>
      <c r="C39" s="81">
        <v>55</v>
      </c>
      <c r="D39" s="119">
        <v>61394</v>
      </c>
    </row>
    <row r="40" spans="1:4" ht="30" x14ac:dyDescent="0.25">
      <c r="A40" s="238">
        <v>560099</v>
      </c>
      <c r="B40" s="80" t="s">
        <v>188</v>
      </c>
      <c r="C40" s="81">
        <v>39</v>
      </c>
      <c r="D40" s="119">
        <v>45241</v>
      </c>
    </row>
    <row r="41" spans="1:4" x14ac:dyDescent="0.25">
      <c r="A41" s="238">
        <v>560205</v>
      </c>
      <c r="B41" s="80" t="s">
        <v>189</v>
      </c>
      <c r="C41" s="81">
        <v>1</v>
      </c>
      <c r="D41" s="119">
        <v>1505</v>
      </c>
    </row>
    <row r="42" spans="1:4" x14ac:dyDescent="0.25">
      <c r="A42" s="238">
        <v>560206</v>
      </c>
      <c r="B42" s="80" t="s">
        <v>190</v>
      </c>
      <c r="C42" s="81">
        <v>794</v>
      </c>
      <c r="D42" s="119">
        <v>927156</v>
      </c>
    </row>
    <row r="43" spans="1:4" x14ac:dyDescent="0.25">
      <c r="A43" s="238">
        <v>560214</v>
      </c>
      <c r="B43" s="80" t="s">
        <v>191</v>
      </c>
      <c r="C43" s="81">
        <v>1524</v>
      </c>
      <c r="D43" s="119">
        <v>1480877</v>
      </c>
    </row>
    <row r="44" spans="1:4" x14ac:dyDescent="0.25">
      <c r="A44" s="238">
        <v>560259</v>
      </c>
      <c r="B44" s="80" t="s">
        <v>192</v>
      </c>
      <c r="C44" s="81">
        <v>316</v>
      </c>
      <c r="D44" s="119">
        <v>301561</v>
      </c>
    </row>
    <row r="45" spans="1:4" x14ac:dyDescent="0.25">
      <c r="A45" s="238">
        <v>560264</v>
      </c>
      <c r="B45" s="80" t="s">
        <v>193</v>
      </c>
      <c r="C45" s="81">
        <v>2161</v>
      </c>
      <c r="D45" s="119">
        <v>2346684</v>
      </c>
    </row>
    <row r="46" spans="1:4" x14ac:dyDescent="0.25">
      <c r="A46" s="238">
        <v>560267</v>
      </c>
      <c r="B46" s="80" t="s">
        <v>194</v>
      </c>
      <c r="C46" s="81">
        <v>3827</v>
      </c>
      <c r="D46" s="119">
        <v>3963199</v>
      </c>
    </row>
    <row r="47" spans="1:4" ht="30" x14ac:dyDescent="0.25">
      <c r="A47" s="238">
        <v>560268</v>
      </c>
      <c r="B47" s="80" t="s">
        <v>195</v>
      </c>
      <c r="C47" s="81">
        <v>4202</v>
      </c>
      <c r="D47" s="119">
        <v>4354801</v>
      </c>
    </row>
    <row r="48" spans="1:4" ht="30" x14ac:dyDescent="0.25">
      <c r="A48" s="239">
        <v>560269</v>
      </c>
      <c r="B48" s="82" t="s">
        <v>196</v>
      </c>
      <c r="C48" s="81">
        <v>741</v>
      </c>
      <c r="D48" s="119">
        <v>690822</v>
      </c>
    </row>
    <row r="49" spans="1:4" ht="30" x14ac:dyDescent="0.25">
      <c r="A49" s="239">
        <v>560270</v>
      </c>
      <c r="B49" s="82" t="s">
        <v>197</v>
      </c>
      <c r="C49" s="81">
        <v>723</v>
      </c>
      <c r="D49" s="119">
        <v>751511</v>
      </c>
    </row>
    <row r="50" spans="1:4" ht="30" x14ac:dyDescent="0.25">
      <c r="A50" s="239">
        <v>560271</v>
      </c>
      <c r="B50" s="82" t="s">
        <v>198</v>
      </c>
      <c r="C50" s="81">
        <v>1171</v>
      </c>
      <c r="D50" s="119">
        <v>1286494</v>
      </c>
    </row>
    <row r="51" spans="1:4" ht="30" x14ac:dyDescent="0.25">
      <c r="A51" s="239">
        <v>560272</v>
      </c>
      <c r="B51" s="82" t="s">
        <v>199</v>
      </c>
      <c r="C51" s="81">
        <v>866</v>
      </c>
      <c r="D51" s="119">
        <v>912635</v>
      </c>
    </row>
    <row r="52" spans="1:4" x14ac:dyDescent="0.25">
      <c r="A52" s="239">
        <v>560275</v>
      </c>
      <c r="B52" s="82" t="s">
        <v>200</v>
      </c>
      <c r="C52" s="81">
        <v>1357</v>
      </c>
      <c r="D52" s="119">
        <v>1408662</v>
      </c>
    </row>
    <row r="53" spans="1:4" x14ac:dyDescent="0.25">
      <c r="A53" s="321" t="s">
        <v>40</v>
      </c>
      <c r="B53" s="321"/>
      <c r="C53" s="83">
        <v>34823</v>
      </c>
      <c r="D53" s="120">
        <f>SUM(D4:D52)</f>
        <v>36068000</v>
      </c>
    </row>
  </sheetData>
  <mergeCells count="3">
    <mergeCell ref="A53:B53"/>
    <mergeCell ref="A2:D2"/>
    <mergeCell ref="C1:D1"/>
  </mergeCells>
  <pageMargins left="0.7" right="0.7" top="0.75" bottom="0.75" header="0.3" footer="0.3"/>
  <pageSetup paperSize="9" scale="93"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2"/>
  <sheetViews>
    <sheetView view="pageBreakPreview" zoomScale="110" zoomScaleNormal="100" zoomScaleSheetLayoutView="110" workbookViewId="0">
      <pane xSplit="3" ySplit="5" topLeftCell="D82" activePane="bottomRight" state="frozen"/>
      <selection pane="topRight" activeCell="D1" sqref="D1"/>
      <selection pane="bottomLeft" activeCell="A6" sqref="A6"/>
      <selection pane="bottomRight" activeCell="F102" sqref="F102"/>
    </sheetView>
  </sheetViews>
  <sheetFormatPr defaultRowHeight="15" x14ac:dyDescent="0.25"/>
  <cols>
    <col min="1" max="1" width="5.85546875" style="77" customWidth="1"/>
    <col min="2" max="2" width="11.7109375" style="77" customWidth="1"/>
    <col min="3" max="3" width="49.42578125" style="77" customWidth="1"/>
    <col min="4" max="4" width="17.140625" style="77" customWidth="1"/>
    <col min="5" max="5" width="20.85546875" style="77" customWidth="1"/>
    <col min="6" max="256" width="9.140625" style="77" customWidth="1"/>
    <col min="257" max="257" width="5.85546875" style="77" customWidth="1"/>
    <col min="258" max="258" width="11.7109375" style="77" customWidth="1"/>
    <col min="259" max="259" width="49.42578125" style="77" customWidth="1"/>
    <col min="260" max="260" width="17.140625" style="77" customWidth="1"/>
    <col min="261" max="261" width="20.85546875" style="77" customWidth="1"/>
    <col min="262" max="512" width="9.140625" style="77" customWidth="1"/>
    <col min="513" max="513" width="5.85546875" style="77" customWidth="1"/>
    <col min="514" max="514" width="11.7109375" style="77" customWidth="1"/>
    <col min="515" max="515" width="49.42578125" style="77" customWidth="1"/>
    <col min="516" max="516" width="17.140625" style="77" customWidth="1"/>
    <col min="517" max="517" width="20.85546875" style="77" customWidth="1"/>
    <col min="518" max="768" width="9.140625" style="77" customWidth="1"/>
    <col min="769" max="769" width="5.85546875" style="77" customWidth="1"/>
    <col min="770" max="770" width="11.7109375" style="77" customWidth="1"/>
    <col min="771" max="771" width="49.42578125" style="77" customWidth="1"/>
    <col min="772" max="772" width="17.140625" style="77" customWidth="1"/>
    <col min="773" max="773" width="20.85546875" style="77" customWidth="1"/>
    <col min="774" max="1024" width="9.140625" style="77" customWidth="1"/>
    <col min="1025" max="1025" width="5.85546875" style="77" customWidth="1"/>
    <col min="1026" max="1026" width="11.7109375" style="77" customWidth="1"/>
    <col min="1027" max="1027" width="49.42578125" style="77" customWidth="1"/>
    <col min="1028" max="1028" width="17.140625" style="77" customWidth="1"/>
    <col min="1029" max="1029" width="20.85546875" style="77" customWidth="1"/>
    <col min="1030" max="1280" width="9.140625" style="77" customWidth="1"/>
    <col min="1281" max="1281" width="5.85546875" style="77" customWidth="1"/>
    <col min="1282" max="1282" width="11.7109375" style="77" customWidth="1"/>
    <col min="1283" max="1283" width="49.42578125" style="77" customWidth="1"/>
    <col min="1284" max="1284" width="17.140625" style="77" customWidth="1"/>
    <col min="1285" max="1285" width="20.85546875" style="77" customWidth="1"/>
    <col min="1286" max="1536" width="9.140625" style="77" customWidth="1"/>
    <col min="1537" max="1537" width="5.85546875" style="77" customWidth="1"/>
    <col min="1538" max="1538" width="11.7109375" style="77" customWidth="1"/>
    <col min="1539" max="1539" width="49.42578125" style="77" customWidth="1"/>
    <col min="1540" max="1540" width="17.140625" style="77" customWidth="1"/>
    <col min="1541" max="1541" width="20.85546875" style="77" customWidth="1"/>
    <col min="1542" max="1792" width="9.140625" style="77" customWidth="1"/>
    <col min="1793" max="1793" width="5.85546875" style="77" customWidth="1"/>
    <col min="1794" max="1794" width="11.7109375" style="77" customWidth="1"/>
    <col min="1795" max="1795" width="49.42578125" style="77" customWidth="1"/>
    <col min="1796" max="1796" width="17.140625" style="77" customWidth="1"/>
    <col min="1797" max="1797" width="20.85546875" style="77" customWidth="1"/>
    <col min="1798" max="2048" width="9.140625" style="77" customWidth="1"/>
    <col min="2049" max="2049" width="5.85546875" style="77" customWidth="1"/>
    <col min="2050" max="2050" width="11.7109375" style="77" customWidth="1"/>
    <col min="2051" max="2051" width="49.42578125" style="77" customWidth="1"/>
    <col min="2052" max="2052" width="17.140625" style="77" customWidth="1"/>
    <col min="2053" max="2053" width="20.85546875" style="77" customWidth="1"/>
    <col min="2054" max="2304" width="9.140625" style="77" customWidth="1"/>
    <col min="2305" max="2305" width="5.85546875" style="77" customWidth="1"/>
    <col min="2306" max="2306" width="11.7109375" style="77" customWidth="1"/>
    <col min="2307" max="2307" width="49.42578125" style="77" customWidth="1"/>
    <col min="2308" max="2308" width="17.140625" style="77" customWidth="1"/>
    <col min="2309" max="2309" width="20.85546875" style="77" customWidth="1"/>
    <col min="2310" max="2560" width="9.140625" style="77" customWidth="1"/>
    <col min="2561" max="2561" width="5.85546875" style="77" customWidth="1"/>
    <col min="2562" max="2562" width="11.7109375" style="77" customWidth="1"/>
    <col min="2563" max="2563" width="49.42578125" style="77" customWidth="1"/>
    <col min="2564" max="2564" width="17.140625" style="77" customWidth="1"/>
    <col min="2565" max="2565" width="20.85546875" style="77" customWidth="1"/>
    <col min="2566" max="2816" width="9.140625" style="77" customWidth="1"/>
    <col min="2817" max="2817" width="5.85546875" style="77" customWidth="1"/>
    <col min="2818" max="2818" width="11.7109375" style="77" customWidth="1"/>
    <col min="2819" max="2819" width="49.42578125" style="77" customWidth="1"/>
    <col min="2820" max="2820" width="17.140625" style="77" customWidth="1"/>
    <col min="2821" max="2821" width="20.85546875" style="77" customWidth="1"/>
    <col min="2822" max="3072" width="9.140625" style="77" customWidth="1"/>
    <col min="3073" max="3073" width="5.85546875" style="77" customWidth="1"/>
    <col min="3074" max="3074" width="11.7109375" style="77" customWidth="1"/>
    <col min="3075" max="3075" width="49.42578125" style="77" customWidth="1"/>
    <col min="3076" max="3076" width="17.140625" style="77" customWidth="1"/>
    <col min="3077" max="3077" width="20.85546875" style="77" customWidth="1"/>
    <col min="3078" max="3328" width="9.140625" style="77" customWidth="1"/>
    <col min="3329" max="3329" width="5.85546875" style="77" customWidth="1"/>
    <col min="3330" max="3330" width="11.7109375" style="77" customWidth="1"/>
    <col min="3331" max="3331" width="49.42578125" style="77" customWidth="1"/>
    <col min="3332" max="3332" width="17.140625" style="77" customWidth="1"/>
    <col min="3333" max="3333" width="20.85546875" style="77" customWidth="1"/>
    <col min="3334" max="3584" width="9.140625" style="77" customWidth="1"/>
    <col min="3585" max="3585" width="5.85546875" style="77" customWidth="1"/>
    <col min="3586" max="3586" width="11.7109375" style="77" customWidth="1"/>
    <col min="3587" max="3587" width="49.42578125" style="77" customWidth="1"/>
    <col min="3588" max="3588" width="17.140625" style="77" customWidth="1"/>
    <col min="3589" max="3589" width="20.85546875" style="77" customWidth="1"/>
    <col min="3590" max="3840" width="9.140625" style="77" customWidth="1"/>
    <col min="3841" max="3841" width="5.85546875" style="77" customWidth="1"/>
    <col min="3842" max="3842" width="11.7109375" style="77" customWidth="1"/>
    <col min="3843" max="3843" width="49.42578125" style="77" customWidth="1"/>
    <col min="3844" max="3844" width="17.140625" style="77" customWidth="1"/>
    <col min="3845" max="3845" width="20.85546875" style="77" customWidth="1"/>
    <col min="3846" max="4096" width="9.140625" style="77" customWidth="1"/>
    <col min="4097" max="4097" width="5.85546875" style="77" customWidth="1"/>
    <col min="4098" max="4098" width="11.7109375" style="77" customWidth="1"/>
    <col min="4099" max="4099" width="49.42578125" style="77" customWidth="1"/>
    <col min="4100" max="4100" width="17.140625" style="77" customWidth="1"/>
    <col min="4101" max="4101" width="20.85546875" style="77" customWidth="1"/>
    <col min="4102" max="4352" width="9.140625" style="77" customWidth="1"/>
    <col min="4353" max="4353" width="5.85546875" style="77" customWidth="1"/>
    <col min="4354" max="4354" width="11.7109375" style="77" customWidth="1"/>
    <col min="4355" max="4355" width="49.42578125" style="77" customWidth="1"/>
    <col min="4356" max="4356" width="17.140625" style="77" customWidth="1"/>
    <col min="4357" max="4357" width="20.85546875" style="77" customWidth="1"/>
    <col min="4358" max="4608" width="9.140625" style="77" customWidth="1"/>
    <col min="4609" max="4609" width="5.85546875" style="77" customWidth="1"/>
    <col min="4610" max="4610" width="11.7109375" style="77" customWidth="1"/>
    <col min="4611" max="4611" width="49.42578125" style="77" customWidth="1"/>
    <col min="4612" max="4612" width="17.140625" style="77" customWidth="1"/>
    <col min="4613" max="4613" width="20.85546875" style="77" customWidth="1"/>
    <col min="4614" max="4864" width="9.140625" style="77" customWidth="1"/>
    <col min="4865" max="4865" width="5.85546875" style="77" customWidth="1"/>
    <col min="4866" max="4866" width="11.7109375" style="77" customWidth="1"/>
    <col min="4867" max="4867" width="49.42578125" style="77" customWidth="1"/>
    <col min="4868" max="4868" width="17.140625" style="77" customWidth="1"/>
    <col min="4869" max="4869" width="20.85546875" style="77" customWidth="1"/>
    <col min="4870" max="5120" width="9.140625" style="77" customWidth="1"/>
    <col min="5121" max="5121" width="5.85546875" style="77" customWidth="1"/>
    <col min="5122" max="5122" width="11.7109375" style="77" customWidth="1"/>
    <col min="5123" max="5123" width="49.42578125" style="77" customWidth="1"/>
    <col min="5124" max="5124" width="17.140625" style="77" customWidth="1"/>
    <col min="5125" max="5125" width="20.85546875" style="77" customWidth="1"/>
    <col min="5126" max="5376" width="9.140625" style="77" customWidth="1"/>
    <col min="5377" max="5377" width="5.85546875" style="77" customWidth="1"/>
    <col min="5378" max="5378" width="11.7109375" style="77" customWidth="1"/>
    <col min="5379" max="5379" width="49.42578125" style="77" customWidth="1"/>
    <col min="5380" max="5380" width="17.140625" style="77" customWidth="1"/>
    <col min="5381" max="5381" width="20.85546875" style="77" customWidth="1"/>
    <col min="5382" max="5632" width="9.140625" style="77" customWidth="1"/>
    <col min="5633" max="5633" width="5.85546875" style="77" customWidth="1"/>
    <col min="5634" max="5634" width="11.7109375" style="77" customWidth="1"/>
    <col min="5635" max="5635" width="49.42578125" style="77" customWidth="1"/>
    <col min="5636" max="5636" width="17.140625" style="77" customWidth="1"/>
    <col min="5637" max="5637" width="20.85546875" style="77" customWidth="1"/>
    <col min="5638" max="5888" width="9.140625" style="77" customWidth="1"/>
    <col min="5889" max="5889" width="5.85546875" style="77" customWidth="1"/>
    <col min="5890" max="5890" width="11.7109375" style="77" customWidth="1"/>
    <col min="5891" max="5891" width="49.42578125" style="77" customWidth="1"/>
    <col min="5892" max="5892" width="17.140625" style="77" customWidth="1"/>
    <col min="5893" max="5893" width="20.85546875" style="77" customWidth="1"/>
    <col min="5894" max="6144" width="9.140625" style="77" customWidth="1"/>
    <col min="6145" max="6145" width="5.85546875" style="77" customWidth="1"/>
    <col min="6146" max="6146" width="11.7109375" style="77" customWidth="1"/>
    <col min="6147" max="6147" width="49.42578125" style="77" customWidth="1"/>
    <col min="6148" max="6148" width="17.140625" style="77" customWidth="1"/>
    <col min="6149" max="6149" width="20.85546875" style="77" customWidth="1"/>
    <col min="6150" max="6400" width="9.140625" style="77" customWidth="1"/>
    <col min="6401" max="6401" width="5.85546875" style="77" customWidth="1"/>
    <col min="6402" max="6402" width="11.7109375" style="77" customWidth="1"/>
    <col min="6403" max="6403" width="49.42578125" style="77" customWidth="1"/>
    <col min="6404" max="6404" width="17.140625" style="77" customWidth="1"/>
    <col min="6405" max="6405" width="20.85546875" style="77" customWidth="1"/>
    <col min="6406" max="6656" width="9.140625" style="77" customWidth="1"/>
    <col min="6657" max="6657" width="5.85546875" style="77" customWidth="1"/>
    <col min="6658" max="6658" width="11.7109375" style="77" customWidth="1"/>
    <col min="6659" max="6659" width="49.42578125" style="77" customWidth="1"/>
    <col min="6660" max="6660" width="17.140625" style="77" customWidth="1"/>
    <col min="6661" max="6661" width="20.85546875" style="77" customWidth="1"/>
    <col min="6662" max="6912" width="9.140625" style="77" customWidth="1"/>
    <col min="6913" max="6913" width="5.85546875" style="77" customWidth="1"/>
    <col min="6914" max="6914" width="11.7109375" style="77" customWidth="1"/>
    <col min="6915" max="6915" width="49.42578125" style="77" customWidth="1"/>
    <col min="6916" max="6916" width="17.140625" style="77" customWidth="1"/>
    <col min="6917" max="6917" width="20.85546875" style="77" customWidth="1"/>
    <col min="6918" max="7168" width="9.140625" style="77" customWidth="1"/>
    <col min="7169" max="7169" width="5.85546875" style="77" customWidth="1"/>
    <col min="7170" max="7170" width="11.7109375" style="77" customWidth="1"/>
    <col min="7171" max="7171" width="49.42578125" style="77" customWidth="1"/>
    <col min="7172" max="7172" width="17.140625" style="77" customWidth="1"/>
    <col min="7173" max="7173" width="20.85546875" style="77" customWidth="1"/>
    <col min="7174" max="7424" width="9.140625" style="77" customWidth="1"/>
    <col min="7425" max="7425" width="5.85546875" style="77" customWidth="1"/>
    <col min="7426" max="7426" width="11.7109375" style="77" customWidth="1"/>
    <col min="7427" max="7427" width="49.42578125" style="77" customWidth="1"/>
    <col min="7428" max="7428" width="17.140625" style="77" customWidth="1"/>
    <col min="7429" max="7429" width="20.85546875" style="77" customWidth="1"/>
    <col min="7430" max="7680" width="9.140625" style="77" customWidth="1"/>
    <col min="7681" max="7681" width="5.85546875" style="77" customWidth="1"/>
    <col min="7682" max="7682" width="11.7109375" style="77" customWidth="1"/>
    <col min="7683" max="7683" width="49.42578125" style="77" customWidth="1"/>
    <col min="7684" max="7684" width="17.140625" style="77" customWidth="1"/>
    <col min="7685" max="7685" width="20.85546875" style="77" customWidth="1"/>
    <col min="7686" max="7936" width="9.140625" style="77" customWidth="1"/>
    <col min="7937" max="7937" width="5.85546875" style="77" customWidth="1"/>
    <col min="7938" max="7938" width="11.7109375" style="77" customWidth="1"/>
    <col min="7939" max="7939" width="49.42578125" style="77" customWidth="1"/>
    <col min="7940" max="7940" width="17.140625" style="77" customWidth="1"/>
    <col min="7941" max="7941" width="20.85546875" style="77" customWidth="1"/>
    <col min="7942" max="8192" width="9.140625" style="77" customWidth="1"/>
    <col min="8193" max="8193" width="5.85546875" style="77" customWidth="1"/>
    <col min="8194" max="8194" width="11.7109375" style="77" customWidth="1"/>
    <col min="8195" max="8195" width="49.42578125" style="77" customWidth="1"/>
    <col min="8196" max="8196" width="17.140625" style="77" customWidth="1"/>
    <col min="8197" max="8197" width="20.85546875" style="77" customWidth="1"/>
    <col min="8198" max="8448" width="9.140625" style="77" customWidth="1"/>
    <col min="8449" max="8449" width="5.85546875" style="77" customWidth="1"/>
    <col min="8450" max="8450" width="11.7109375" style="77" customWidth="1"/>
    <col min="8451" max="8451" width="49.42578125" style="77" customWidth="1"/>
    <col min="8452" max="8452" width="17.140625" style="77" customWidth="1"/>
    <col min="8453" max="8453" width="20.85546875" style="77" customWidth="1"/>
    <col min="8454" max="8704" width="9.140625" style="77" customWidth="1"/>
    <col min="8705" max="8705" width="5.85546875" style="77" customWidth="1"/>
    <col min="8706" max="8706" width="11.7109375" style="77" customWidth="1"/>
    <col min="8707" max="8707" width="49.42578125" style="77" customWidth="1"/>
    <col min="8708" max="8708" width="17.140625" style="77" customWidth="1"/>
    <col min="8709" max="8709" width="20.85546875" style="77" customWidth="1"/>
    <col min="8710" max="8960" width="9.140625" style="77" customWidth="1"/>
    <col min="8961" max="8961" width="5.85546875" style="77" customWidth="1"/>
    <col min="8962" max="8962" width="11.7109375" style="77" customWidth="1"/>
    <col min="8963" max="8963" width="49.42578125" style="77" customWidth="1"/>
    <col min="8964" max="8964" width="17.140625" style="77" customWidth="1"/>
    <col min="8965" max="8965" width="20.85546875" style="77" customWidth="1"/>
    <col min="8966" max="9216" width="9.140625" style="77" customWidth="1"/>
    <col min="9217" max="9217" width="5.85546875" style="77" customWidth="1"/>
    <col min="9218" max="9218" width="11.7109375" style="77" customWidth="1"/>
    <col min="9219" max="9219" width="49.42578125" style="77" customWidth="1"/>
    <col min="9220" max="9220" width="17.140625" style="77" customWidth="1"/>
    <col min="9221" max="9221" width="20.85546875" style="77" customWidth="1"/>
    <col min="9222" max="9472" width="9.140625" style="77" customWidth="1"/>
    <col min="9473" max="9473" width="5.85546875" style="77" customWidth="1"/>
    <col min="9474" max="9474" width="11.7109375" style="77" customWidth="1"/>
    <col min="9475" max="9475" width="49.42578125" style="77" customWidth="1"/>
    <col min="9476" max="9476" width="17.140625" style="77" customWidth="1"/>
    <col min="9477" max="9477" width="20.85546875" style="77" customWidth="1"/>
    <col min="9478" max="9728" width="9.140625" style="77" customWidth="1"/>
    <col min="9729" max="9729" width="5.85546875" style="77" customWidth="1"/>
    <col min="9730" max="9730" width="11.7109375" style="77" customWidth="1"/>
    <col min="9731" max="9731" width="49.42578125" style="77" customWidth="1"/>
    <col min="9732" max="9732" width="17.140625" style="77" customWidth="1"/>
    <col min="9733" max="9733" width="20.85546875" style="77" customWidth="1"/>
    <col min="9734" max="9984" width="9.140625" style="77" customWidth="1"/>
    <col min="9985" max="9985" width="5.85546875" style="77" customWidth="1"/>
    <col min="9986" max="9986" width="11.7109375" style="77" customWidth="1"/>
    <col min="9987" max="9987" width="49.42578125" style="77" customWidth="1"/>
    <col min="9988" max="9988" width="17.140625" style="77" customWidth="1"/>
    <col min="9989" max="9989" width="20.85546875" style="77" customWidth="1"/>
    <col min="9990" max="10240" width="9.140625" style="77" customWidth="1"/>
    <col min="10241" max="10241" width="5.85546875" style="77" customWidth="1"/>
    <col min="10242" max="10242" width="11.7109375" style="77" customWidth="1"/>
    <col min="10243" max="10243" width="49.42578125" style="77" customWidth="1"/>
    <col min="10244" max="10244" width="17.140625" style="77" customWidth="1"/>
    <col min="10245" max="10245" width="20.85546875" style="77" customWidth="1"/>
    <col min="10246" max="10496" width="9.140625" style="77" customWidth="1"/>
    <col min="10497" max="10497" width="5.85546875" style="77" customWidth="1"/>
    <col min="10498" max="10498" width="11.7109375" style="77" customWidth="1"/>
    <col min="10499" max="10499" width="49.42578125" style="77" customWidth="1"/>
    <col min="10500" max="10500" width="17.140625" style="77" customWidth="1"/>
    <col min="10501" max="10501" width="20.85546875" style="77" customWidth="1"/>
    <col min="10502" max="10752" width="9.140625" style="77" customWidth="1"/>
    <col min="10753" max="10753" width="5.85546875" style="77" customWidth="1"/>
    <col min="10754" max="10754" width="11.7109375" style="77" customWidth="1"/>
    <col min="10755" max="10755" width="49.42578125" style="77" customWidth="1"/>
    <col min="10756" max="10756" width="17.140625" style="77" customWidth="1"/>
    <col min="10757" max="10757" width="20.85546875" style="77" customWidth="1"/>
    <col min="10758" max="11008" width="9.140625" style="77" customWidth="1"/>
    <col min="11009" max="11009" width="5.85546875" style="77" customWidth="1"/>
    <col min="11010" max="11010" width="11.7109375" style="77" customWidth="1"/>
    <col min="11011" max="11011" width="49.42578125" style="77" customWidth="1"/>
    <col min="11012" max="11012" width="17.140625" style="77" customWidth="1"/>
    <col min="11013" max="11013" width="20.85546875" style="77" customWidth="1"/>
    <col min="11014" max="11264" width="9.140625" style="77" customWidth="1"/>
    <col min="11265" max="11265" width="5.85546875" style="77" customWidth="1"/>
    <col min="11266" max="11266" width="11.7109375" style="77" customWidth="1"/>
    <col min="11267" max="11267" width="49.42578125" style="77" customWidth="1"/>
    <col min="11268" max="11268" width="17.140625" style="77" customWidth="1"/>
    <col min="11269" max="11269" width="20.85546875" style="77" customWidth="1"/>
    <col min="11270" max="11520" width="9.140625" style="77" customWidth="1"/>
    <col min="11521" max="11521" width="5.85546875" style="77" customWidth="1"/>
    <col min="11522" max="11522" width="11.7109375" style="77" customWidth="1"/>
    <col min="11523" max="11523" width="49.42578125" style="77" customWidth="1"/>
    <col min="11524" max="11524" width="17.140625" style="77" customWidth="1"/>
    <col min="11525" max="11525" width="20.85546875" style="77" customWidth="1"/>
    <col min="11526" max="11776" width="9.140625" style="77" customWidth="1"/>
    <col min="11777" max="11777" width="5.85546875" style="77" customWidth="1"/>
    <col min="11778" max="11778" width="11.7109375" style="77" customWidth="1"/>
    <col min="11779" max="11779" width="49.42578125" style="77" customWidth="1"/>
    <col min="11780" max="11780" width="17.140625" style="77" customWidth="1"/>
    <col min="11781" max="11781" width="20.85546875" style="77" customWidth="1"/>
    <col min="11782" max="12032" width="9.140625" style="77" customWidth="1"/>
    <col min="12033" max="12033" width="5.85546875" style="77" customWidth="1"/>
    <col min="12034" max="12034" width="11.7109375" style="77" customWidth="1"/>
    <col min="12035" max="12035" width="49.42578125" style="77" customWidth="1"/>
    <col min="12036" max="12036" width="17.140625" style="77" customWidth="1"/>
    <col min="12037" max="12037" width="20.85546875" style="77" customWidth="1"/>
    <col min="12038" max="12288" width="9.140625" style="77" customWidth="1"/>
    <col min="12289" max="12289" width="5.85546875" style="77" customWidth="1"/>
    <col min="12290" max="12290" width="11.7109375" style="77" customWidth="1"/>
    <col min="12291" max="12291" width="49.42578125" style="77" customWidth="1"/>
    <col min="12292" max="12292" width="17.140625" style="77" customWidth="1"/>
    <col min="12293" max="12293" width="20.85546875" style="77" customWidth="1"/>
    <col min="12294" max="12544" width="9.140625" style="77" customWidth="1"/>
    <col min="12545" max="12545" width="5.85546875" style="77" customWidth="1"/>
    <col min="12546" max="12546" width="11.7109375" style="77" customWidth="1"/>
    <col min="12547" max="12547" width="49.42578125" style="77" customWidth="1"/>
    <col min="12548" max="12548" width="17.140625" style="77" customWidth="1"/>
    <col min="12549" max="12549" width="20.85546875" style="77" customWidth="1"/>
    <col min="12550" max="12800" width="9.140625" style="77" customWidth="1"/>
    <col min="12801" max="12801" width="5.85546875" style="77" customWidth="1"/>
    <col min="12802" max="12802" width="11.7109375" style="77" customWidth="1"/>
    <col min="12803" max="12803" width="49.42578125" style="77" customWidth="1"/>
    <col min="12804" max="12804" width="17.140625" style="77" customWidth="1"/>
    <col min="12805" max="12805" width="20.85546875" style="77" customWidth="1"/>
    <col min="12806" max="13056" width="9.140625" style="77" customWidth="1"/>
    <col min="13057" max="13057" width="5.85546875" style="77" customWidth="1"/>
    <col min="13058" max="13058" width="11.7109375" style="77" customWidth="1"/>
    <col min="13059" max="13059" width="49.42578125" style="77" customWidth="1"/>
    <col min="13060" max="13060" width="17.140625" style="77" customWidth="1"/>
    <col min="13061" max="13061" width="20.85546875" style="77" customWidth="1"/>
    <col min="13062" max="13312" width="9.140625" style="77" customWidth="1"/>
    <col min="13313" max="13313" width="5.85546875" style="77" customWidth="1"/>
    <col min="13314" max="13314" width="11.7109375" style="77" customWidth="1"/>
    <col min="13315" max="13315" width="49.42578125" style="77" customWidth="1"/>
    <col min="13316" max="13316" width="17.140625" style="77" customWidth="1"/>
    <col min="13317" max="13317" width="20.85546875" style="77" customWidth="1"/>
    <col min="13318" max="13568" width="9.140625" style="77" customWidth="1"/>
    <col min="13569" max="13569" width="5.85546875" style="77" customWidth="1"/>
    <col min="13570" max="13570" width="11.7109375" style="77" customWidth="1"/>
    <col min="13571" max="13571" width="49.42578125" style="77" customWidth="1"/>
    <col min="13572" max="13572" width="17.140625" style="77" customWidth="1"/>
    <col min="13573" max="13573" width="20.85546875" style="77" customWidth="1"/>
    <col min="13574" max="13824" width="9.140625" style="77" customWidth="1"/>
    <col min="13825" max="13825" width="5.85546875" style="77" customWidth="1"/>
    <col min="13826" max="13826" width="11.7109375" style="77" customWidth="1"/>
    <col min="13827" max="13827" width="49.42578125" style="77" customWidth="1"/>
    <col min="13828" max="13828" width="17.140625" style="77" customWidth="1"/>
    <col min="13829" max="13829" width="20.85546875" style="77" customWidth="1"/>
    <col min="13830" max="14080" width="9.140625" style="77" customWidth="1"/>
    <col min="14081" max="14081" width="5.85546875" style="77" customWidth="1"/>
    <col min="14082" max="14082" width="11.7109375" style="77" customWidth="1"/>
    <col min="14083" max="14083" width="49.42578125" style="77" customWidth="1"/>
    <col min="14084" max="14084" width="17.140625" style="77" customWidth="1"/>
    <col min="14085" max="14085" width="20.85546875" style="77" customWidth="1"/>
    <col min="14086" max="14336" width="9.140625" style="77" customWidth="1"/>
    <col min="14337" max="14337" width="5.85546875" style="77" customWidth="1"/>
    <col min="14338" max="14338" width="11.7109375" style="77" customWidth="1"/>
    <col min="14339" max="14339" width="49.42578125" style="77" customWidth="1"/>
    <col min="14340" max="14340" width="17.140625" style="77" customWidth="1"/>
    <col min="14341" max="14341" width="20.85546875" style="77" customWidth="1"/>
    <col min="14342" max="14592" width="9.140625" style="77" customWidth="1"/>
    <col min="14593" max="14593" width="5.85546875" style="77" customWidth="1"/>
    <col min="14594" max="14594" width="11.7109375" style="77" customWidth="1"/>
    <col min="14595" max="14595" width="49.42578125" style="77" customWidth="1"/>
    <col min="14596" max="14596" width="17.140625" style="77" customWidth="1"/>
    <col min="14597" max="14597" width="20.85546875" style="77" customWidth="1"/>
    <col min="14598" max="14848" width="9.140625" style="77" customWidth="1"/>
    <col min="14849" max="14849" width="5.85546875" style="77" customWidth="1"/>
    <col min="14850" max="14850" width="11.7109375" style="77" customWidth="1"/>
    <col min="14851" max="14851" width="49.42578125" style="77" customWidth="1"/>
    <col min="14852" max="14852" width="17.140625" style="77" customWidth="1"/>
    <col min="14853" max="14853" width="20.85546875" style="77" customWidth="1"/>
    <col min="14854" max="15104" width="9.140625" style="77" customWidth="1"/>
    <col min="15105" max="15105" width="5.85546875" style="77" customWidth="1"/>
    <col min="15106" max="15106" width="11.7109375" style="77" customWidth="1"/>
    <col min="15107" max="15107" width="49.42578125" style="77" customWidth="1"/>
    <col min="15108" max="15108" width="17.140625" style="77" customWidth="1"/>
    <col min="15109" max="15109" width="20.85546875" style="77" customWidth="1"/>
    <col min="15110" max="15360" width="9.140625" style="77" customWidth="1"/>
    <col min="15361" max="15361" width="5.85546875" style="77" customWidth="1"/>
    <col min="15362" max="15362" width="11.7109375" style="77" customWidth="1"/>
    <col min="15363" max="15363" width="49.42578125" style="77" customWidth="1"/>
    <col min="15364" max="15364" width="17.140625" style="77" customWidth="1"/>
    <col min="15365" max="15365" width="20.85546875" style="77" customWidth="1"/>
    <col min="15366" max="15616" width="9.140625" style="77" customWidth="1"/>
    <col min="15617" max="15617" width="5.85546875" style="77" customWidth="1"/>
    <col min="15618" max="15618" width="11.7109375" style="77" customWidth="1"/>
    <col min="15619" max="15619" width="49.42578125" style="77" customWidth="1"/>
    <col min="15620" max="15620" width="17.140625" style="77" customWidth="1"/>
    <col min="15621" max="15621" width="20.85546875" style="77" customWidth="1"/>
    <col min="15622" max="15872" width="9.140625" style="77" customWidth="1"/>
    <col min="15873" max="15873" width="5.85546875" style="77" customWidth="1"/>
    <col min="15874" max="15874" width="11.7109375" style="77" customWidth="1"/>
    <col min="15875" max="15875" width="49.42578125" style="77" customWidth="1"/>
    <col min="15876" max="15876" width="17.140625" style="77" customWidth="1"/>
    <col min="15877" max="15877" width="20.85546875" style="77" customWidth="1"/>
    <col min="15878" max="16128" width="9.140625" style="77" customWidth="1"/>
    <col min="16129" max="16129" width="5.85546875" style="77" customWidth="1"/>
    <col min="16130" max="16130" width="11.7109375" style="77" customWidth="1"/>
    <col min="16131" max="16131" width="49.42578125" style="77" customWidth="1"/>
    <col min="16132" max="16132" width="17.140625" style="77" customWidth="1"/>
    <col min="16133" max="16133" width="20.85546875" style="77" customWidth="1"/>
    <col min="16134" max="16384" width="9.140625" style="77" customWidth="1"/>
  </cols>
  <sheetData>
    <row r="1" spans="1:5" ht="54" customHeight="1" x14ac:dyDescent="0.25">
      <c r="D1" s="271" t="s">
        <v>464</v>
      </c>
      <c r="E1" s="271"/>
    </row>
    <row r="2" spans="1:5" ht="82.5" customHeight="1" x14ac:dyDescent="0.25">
      <c r="A2" s="325" t="s">
        <v>339</v>
      </c>
      <c r="B2" s="325"/>
      <c r="C2" s="325"/>
      <c r="D2" s="325"/>
      <c r="E2" s="325"/>
    </row>
    <row r="4" spans="1:5" s="144" customFormat="1" ht="15" customHeight="1" x14ac:dyDescent="0.2">
      <c r="A4" s="326" t="s">
        <v>340</v>
      </c>
      <c r="B4" s="326" t="s">
        <v>201</v>
      </c>
      <c r="C4" s="328" t="s">
        <v>39</v>
      </c>
      <c r="D4" s="330" t="s">
        <v>341</v>
      </c>
      <c r="E4" s="330"/>
    </row>
    <row r="5" spans="1:5" s="144" customFormat="1" ht="21.75" customHeight="1" x14ac:dyDescent="0.2">
      <c r="A5" s="327"/>
      <c r="B5" s="327"/>
      <c r="C5" s="329"/>
      <c r="D5" s="145" t="s">
        <v>342</v>
      </c>
      <c r="E5" s="145" t="s">
        <v>343</v>
      </c>
    </row>
    <row r="6" spans="1:5" ht="36.75" customHeight="1" x14ac:dyDescent="0.25">
      <c r="A6" s="136" t="s">
        <v>41</v>
      </c>
      <c r="B6" s="137" t="s">
        <v>344</v>
      </c>
      <c r="C6" s="137" t="s">
        <v>345</v>
      </c>
      <c r="D6" s="138">
        <v>2327729.5</v>
      </c>
      <c r="E6" s="139"/>
    </row>
    <row r="7" spans="1:5" ht="15" customHeight="1" x14ac:dyDescent="0.25">
      <c r="A7" s="136" t="s">
        <v>43</v>
      </c>
      <c r="B7" s="137" t="s">
        <v>243</v>
      </c>
      <c r="C7" s="137" t="s">
        <v>205</v>
      </c>
      <c r="D7" s="140">
        <v>112218.32</v>
      </c>
      <c r="E7" s="139"/>
    </row>
    <row r="8" spans="1:5" ht="15" customHeight="1" x14ac:dyDescent="0.25">
      <c r="A8" s="136" t="s">
        <v>45</v>
      </c>
      <c r="B8" s="137" t="s">
        <v>244</v>
      </c>
      <c r="C8" s="137" t="s">
        <v>206</v>
      </c>
      <c r="D8" s="141">
        <v>834.64</v>
      </c>
      <c r="E8" s="139"/>
    </row>
    <row r="9" spans="1:5" ht="15" customHeight="1" x14ac:dyDescent="0.25">
      <c r="A9" s="136" t="s">
        <v>47</v>
      </c>
      <c r="B9" s="137" t="s">
        <v>346</v>
      </c>
      <c r="C9" s="137" t="s">
        <v>347</v>
      </c>
      <c r="D9" s="140">
        <v>26681775.559999999</v>
      </c>
      <c r="E9" s="139"/>
    </row>
    <row r="10" spans="1:5" ht="15" customHeight="1" x14ac:dyDescent="0.25">
      <c r="A10" s="136" t="s">
        <v>49</v>
      </c>
      <c r="B10" s="137" t="s">
        <v>348</v>
      </c>
      <c r="C10" s="137" t="s">
        <v>112</v>
      </c>
      <c r="D10" s="138">
        <v>11220980.4</v>
      </c>
      <c r="E10" s="140">
        <v>2559460.3199999998</v>
      </c>
    </row>
    <row r="11" spans="1:5" ht="15" customHeight="1" x14ac:dyDescent="0.25">
      <c r="A11" s="136" t="s">
        <v>51</v>
      </c>
      <c r="B11" s="137" t="s">
        <v>135</v>
      </c>
      <c r="C11" s="137" t="s">
        <v>130</v>
      </c>
      <c r="D11" s="140">
        <v>17875121.579999998</v>
      </c>
      <c r="E11" s="139"/>
    </row>
    <row r="12" spans="1:5" ht="15" customHeight="1" x14ac:dyDescent="0.25">
      <c r="A12" s="136" t="s">
        <v>53</v>
      </c>
      <c r="B12" s="137" t="s">
        <v>127</v>
      </c>
      <c r="C12" s="137" t="s">
        <v>122</v>
      </c>
      <c r="D12" s="140">
        <v>947696.96</v>
      </c>
      <c r="E12" s="139"/>
    </row>
    <row r="13" spans="1:5" ht="15" customHeight="1" x14ac:dyDescent="0.25">
      <c r="A13" s="136" t="s">
        <v>55</v>
      </c>
      <c r="B13" s="137" t="s">
        <v>137</v>
      </c>
      <c r="C13" s="137" t="s">
        <v>114</v>
      </c>
      <c r="D13" s="138">
        <v>797854757.89999998</v>
      </c>
      <c r="E13" s="140">
        <v>9758868.1600000001</v>
      </c>
    </row>
    <row r="14" spans="1:5" ht="15" customHeight="1" x14ac:dyDescent="0.25">
      <c r="A14" s="136" t="s">
        <v>56</v>
      </c>
      <c r="B14" s="137" t="s">
        <v>349</v>
      </c>
      <c r="C14" s="137" t="s">
        <v>297</v>
      </c>
      <c r="D14" s="140">
        <v>56658810.619999997</v>
      </c>
      <c r="E14" s="140">
        <v>727884.58</v>
      </c>
    </row>
    <row r="15" spans="1:5" ht="15" customHeight="1" x14ac:dyDescent="0.25">
      <c r="A15" s="136" t="s">
        <v>58</v>
      </c>
      <c r="B15" s="137" t="s">
        <v>220</v>
      </c>
      <c r="C15" s="137" t="s">
        <v>203</v>
      </c>
      <c r="D15" s="140">
        <v>73591677.609999999</v>
      </c>
      <c r="E15" s="140">
        <v>2625582.31</v>
      </c>
    </row>
    <row r="16" spans="1:5" ht="15" customHeight="1" x14ac:dyDescent="0.25">
      <c r="A16" s="136" t="s">
        <v>60</v>
      </c>
      <c r="B16" s="137" t="s">
        <v>133</v>
      </c>
      <c r="C16" s="137" t="s">
        <v>48</v>
      </c>
      <c r="D16" s="140">
        <v>153013709.00999999</v>
      </c>
      <c r="E16" s="140">
        <v>14647016.439999999</v>
      </c>
    </row>
    <row r="17" spans="1:5" ht="15" customHeight="1" x14ac:dyDescent="0.25">
      <c r="A17" s="136" t="s">
        <v>62</v>
      </c>
      <c r="B17" s="137" t="s">
        <v>134</v>
      </c>
      <c r="C17" s="137" t="s">
        <v>115</v>
      </c>
      <c r="D17" s="140">
        <v>300385601.93000001</v>
      </c>
      <c r="E17" s="139"/>
    </row>
    <row r="18" spans="1:5" ht="15" customHeight="1" x14ac:dyDescent="0.25">
      <c r="A18" s="136" t="s">
        <v>64</v>
      </c>
      <c r="B18" s="137" t="s">
        <v>126</v>
      </c>
      <c r="C18" s="137" t="s">
        <v>46</v>
      </c>
      <c r="D18" s="140">
        <v>119772967.52</v>
      </c>
      <c r="E18" s="140">
        <v>14553525.619999999</v>
      </c>
    </row>
    <row r="19" spans="1:5" ht="15" customHeight="1" x14ac:dyDescent="0.25">
      <c r="A19" s="136" t="s">
        <v>66</v>
      </c>
      <c r="B19" s="137" t="s">
        <v>350</v>
      </c>
      <c r="C19" s="137" t="s">
        <v>307</v>
      </c>
      <c r="D19" s="138">
        <v>63086668.899999999</v>
      </c>
      <c r="E19" s="138">
        <v>63086668.899999999</v>
      </c>
    </row>
    <row r="20" spans="1:5" ht="15" customHeight="1" x14ac:dyDescent="0.25">
      <c r="A20" s="136" t="s">
        <v>68</v>
      </c>
      <c r="B20" s="137" t="s">
        <v>351</v>
      </c>
      <c r="C20" s="137" t="s">
        <v>298</v>
      </c>
      <c r="D20" s="140">
        <v>125488559.68000001</v>
      </c>
      <c r="E20" s="139"/>
    </row>
    <row r="21" spans="1:5" ht="15" customHeight="1" x14ac:dyDescent="0.25">
      <c r="A21" s="136" t="s">
        <v>70</v>
      </c>
      <c r="B21" s="137" t="s">
        <v>352</v>
      </c>
      <c r="C21" s="137" t="s">
        <v>308</v>
      </c>
      <c r="D21" s="138">
        <v>52617782.799999997</v>
      </c>
      <c r="E21" s="138">
        <v>52617782.799999997</v>
      </c>
    </row>
    <row r="22" spans="1:5" ht="15" customHeight="1" x14ac:dyDescent="0.25">
      <c r="A22" s="136" t="s">
        <v>72</v>
      </c>
      <c r="B22" s="137" t="s">
        <v>232</v>
      </c>
      <c r="C22" s="137" t="s">
        <v>52</v>
      </c>
      <c r="D22" s="140">
        <v>88433388.540000007</v>
      </c>
      <c r="E22" s="140">
        <v>12299814.42</v>
      </c>
    </row>
    <row r="23" spans="1:5" ht="15" customHeight="1" x14ac:dyDescent="0.25">
      <c r="A23" s="136" t="s">
        <v>74</v>
      </c>
      <c r="B23" s="137" t="s">
        <v>353</v>
      </c>
      <c r="C23" s="137" t="s">
        <v>309</v>
      </c>
      <c r="D23" s="140">
        <v>30146288.719999999</v>
      </c>
      <c r="E23" s="140">
        <v>30146288.719999999</v>
      </c>
    </row>
    <row r="24" spans="1:5" ht="15" customHeight="1" x14ac:dyDescent="0.25">
      <c r="A24" s="136" t="s">
        <v>76</v>
      </c>
      <c r="B24" s="137" t="s">
        <v>227</v>
      </c>
      <c r="C24" s="137" t="s">
        <v>59</v>
      </c>
      <c r="D24" s="140">
        <v>63140406.560000002</v>
      </c>
      <c r="E24" s="138">
        <v>7835871.2000000002</v>
      </c>
    </row>
    <row r="25" spans="1:5" ht="15" customHeight="1" x14ac:dyDescent="0.25">
      <c r="A25" s="136" t="s">
        <v>78</v>
      </c>
      <c r="B25" s="137" t="s">
        <v>142</v>
      </c>
      <c r="C25" s="137" t="s">
        <v>61</v>
      </c>
      <c r="D25" s="140">
        <v>44417972.979999997</v>
      </c>
      <c r="E25" s="140">
        <v>5390556.6600000001</v>
      </c>
    </row>
    <row r="26" spans="1:5" ht="15" customHeight="1" x14ac:dyDescent="0.25">
      <c r="A26" s="136" t="s">
        <v>80</v>
      </c>
      <c r="B26" s="137" t="s">
        <v>143</v>
      </c>
      <c r="C26" s="137" t="s">
        <v>63</v>
      </c>
      <c r="D26" s="138">
        <v>58618089.700000003</v>
      </c>
      <c r="E26" s="140">
        <v>6809364.0800000001</v>
      </c>
    </row>
    <row r="27" spans="1:5" ht="15" customHeight="1" x14ac:dyDescent="0.25">
      <c r="A27" s="136" t="s">
        <v>82</v>
      </c>
      <c r="B27" s="137" t="s">
        <v>233</v>
      </c>
      <c r="C27" s="137" t="s">
        <v>65</v>
      </c>
      <c r="D27" s="140">
        <v>48187043.280000001</v>
      </c>
      <c r="E27" s="142">
        <v>5920095</v>
      </c>
    </row>
    <row r="28" spans="1:5" ht="15" customHeight="1" x14ac:dyDescent="0.25">
      <c r="A28" s="136" t="s">
        <v>84</v>
      </c>
      <c r="B28" s="137" t="s">
        <v>145</v>
      </c>
      <c r="C28" s="137" t="s">
        <v>69</v>
      </c>
      <c r="D28" s="138">
        <v>145859157.80000001</v>
      </c>
      <c r="E28" s="138">
        <v>19380859.100000001</v>
      </c>
    </row>
    <row r="29" spans="1:5" ht="15" customHeight="1" x14ac:dyDescent="0.25">
      <c r="A29" s="136" t="s">
        <v>86</v>
      </c>
      <c r="B29" s="137" t="s">
        <v>150</v>
      </c>
      <c r="C29" s="137" t="s">
        <v>71</v>
      </c>
      <c r="D29" s="140">
        <v>42763848.560000002</v>
      </c>
      <c r="E29" s="140">
        <v>5612602.7199999997</v>
      </c>
    </row>
    <row r="30" spans="1:5" ht="15" customHeight="1" x14ac:dyDescent="0.25">
      <c r="A30" s="136" t="s">
        <v>88</v>
      </c>
      <c r="B30" s="137" t="s">
        <v>149</v>
      </c>
      <c r="C30" s="137" t="s">
        <v>73</v>
      </c>
      <c r="D30" s="140">
        <v>81155023.840000004</v>
      </c>
      <c r="E30" s="140">
        <v>9665899.5199999996</v>
      </c>
    </row>
    <row r="31" spans="1:5" ht="15" customHeight="1" x14ac:dyDescent="0.25">
      <c r="A31" s="136" t="s">
        <v>90</v>
      </c>
      <c r="B31" s="137" t="s">
        <v>228</v>
      </c>
      <c r="C31" s="137" t="s">
        <v>75</v>
      </c>
      <c r="D31" s="140">
        <v>50890668.619999997</v>
      </c>
      <c r="E31" s="140">
        <v>6826847.3600000003</v>
      </c>
    </row>
    <row r="32" spans="1:5" ht="15" customHeight="1" x14ac:dyDescent="0.25">
      <c r="A32" s="136" t="s">
        <v>92</v>
      </c>
      <c r="B32" s="137" t="s">
        <v>146</v>
      </c>
      <c r="C32" s="137" t="s">
        <v>77</v>
      </c>
      <c r="D32" s="140">
        <v>125679624.92</v>
      </c>
      <c r="E32" s="140">
        <v>16610312.640000001</v>
      </c>
    </row>
    <row r="33" spans="1:5" ht="15" customHeight="1" x14ac:dyDescent="0.25">
      <c r="A33" s="136" t="s">
        <v>94</v>
      </c>
      <c r="B33" s="137" t="s">
        <v>221</v>
      </c>
      <c r="C33" s="137" t="s">
        <v>79</v>
      </c>
      <c r="D33" s="140">
        <v>51409951.020000003</v>
      </c>
      <c r="E33" s="140">
        <v>6660484.5800000001</v>
      </c>
    </row>
    <row r="34" spans="1:5" ht="15" customHeight="1" x14ac:dyDescent="0.25">
      <c r="A34" s="136" t="s">
        <v>96</v>
      </c>
      <c r="B34" s="137" t="s">
        <v>138</v>
      </c>
      <c r="C34" s="137" t="s">
        <v>81</v>
      </c>
      <c r="D34" s="140">
        <v>90365589.019999996</v>
      </c>
      <c r="E34" s="140">
        <v>11784235.539999999</v>
      </c>
    </row>
    <row r="35" spans="1:5" ht="15" customHeight="1" x14ac:dyDescent="0.25">
      <c r="A35" s="136" t="s">
        <v>98</v>
      </c>
      <c r="B35" s="137" t="s">
        <v>151</v>
      </c>
      <c r="C35" s="137" t="s">
        <v>83</v>
      </c>
      <c r="D35" s="140">
        <v>102315964.38</v>
      </c>
      <c r="E35" s="140">
        <v>11355272.060000001</v>
      </c>
    </row>
    <row r="36" spans="1:5" ht="15" customHeight="1" x14ac:dyDescent="0.25">
      <c r="A36" s="136" t="s">
        <v>100</v>
      </c>
      <c r="B36" s="137" t="s">
        <v>148</v>
      </c>
      <c r="C36" s="137" t="s">
        <v>85</v>
      </c>
      <c r="D36" s="140">
        <v>64256063.280000001</v>
      </c>
      <c r="E36" s="138">
        <v>8015657.0999999996</v>
      </c>
    </row>
    <row r="37" spans="1:5" ht="15" customHeight="1" x14ac:dyDescent="0.25">
      <c r="A37" s="136" t="s">
        <v>102</v>
      </c>
      <c r="B37" s="137" t="s">
        <v>140</v>
      </c>
      <c r="C37" s="137" t="s">
        <v>87</v>
      </c>
      <c r="D37" s="140">
        <v>280918449.13999999</v>
      </c>
      <c r="E37" s="140">
        <v>25740485.98</v>
      </c>
    </row>
    <row r="38" spans="1:5" ht="15" customHeight="1" x14ac:dyDescent="0.25">
      <c r="A38" s="136" t="s">
        <v>104</v>
      </c>
      <c r="B38" s="137" t="s">
        <v>256</v>
      </c>
      <c r="C38" s="137" t="s">
        <v>89</v>
      </c>
      <c r="D38" s="138">
        <v>77134270.200000003</v>
      </c>
      <c r="E38" s="140">
        <v>10619961.779999999</v>
      </c>
    </row>
    <row r="39" spans="1:5" ht="15" customHeight="1" x14ac:dyDescent="0.25">
      <c r="A39" s="136" t="s">
        <v>106</v>
      </c>
      <c r="B39" s="137" t="s">
        <v>153</v>
      </c>
      <c r="C39" s="137" t="s">
        <v>91</v>
      </c>
      <c r="D39" s="140">
        <v>76183949.480000004</v>
      </c>
      <c r="E39" s="140">
        <v>9416581.9600000009</v>
      </c>
    </row>
    <row r="40" spans="1:5" ht="15" customHeight="1" x14ac:dyDescent="0.25">
      <c r="A40" s="136" t="s">
        <v>108</v>
      </c>
      <c r="B40" s="137" t="s">
        <v>354</v>
      </c>
      <c r="C40" s="137" t="s">
        <v>93</v>
      </c>
      <c r="D40" s="138">
        <v>81796510.200000003</v>
      </c>
      <c r="E40" s="140">
        <v>8958128.3599999994</v>
      </c>
    </row>
    <row r="41" spans="1:5" ht="15" customHeight="1" x14ac:dyDescent="0.25">
      <c r="A41" s="136" t="s">
        <v>355</v>
      </c>
      <c r="B41" s="137" t="s">
        <v>154</v>
      </c>
      <c r="C41" s="137" t="s">
        <v>95</v>
      </c>
      <c r="D41" s="138">
        <v>126121035.59999999</v>
      </c>
      <c r="E41" s="142">
        <v>15987090</v>
      </c>
    </row>
    <row r="42" spans="1:5" ht="15" customHeight="1" x14ac:dyDescent="0.25">
      <c r="A42" s="136" t="s">
        <v>356</v>
      </c>
      <c r="B42" s="137" t="s">
        <v>229</v>
      </c>
      <c r="C42" s="137" t="s">
        <v>97</v>
      </c>
      <c r="D42" s="140">
        <v>38089473.460000001</v>
      </c>
      <c r="E42" s="140">
        <v>4905239.72</v>
      </c>
    </row>
    <row r="43" spans="1:5" ht="15" customHeight="1" x14ac:dyDescent="0.25">
      <c r="A43" s="136" t="s">
        <v>357</v>
      </c>
      <c r="B43" s="137" t="s">
        <v>222</v>
      </c>
      <c r="C43" s="137" t="s">
        <v>103</v>
      </c>
      <c r="D43" s="140">
        <v>73875850.519999996</v>
      </c>
      <c r="E43" s="140">
        <v>9678797.5600000005</v>
      </c>
    </row>
    <row r="44" spans="1:5" ht="15" customHeight="1" x14ac:dyDescent="0.25">
      <c r="A44" s="136" t="s">
        <v>358</v>
      </c>
      <c r="B44" s="137" t="s">
        <v>234</v>
      </c>
      <c r="C44" s="137" t="s">
        <v>105</v>
      </c>
      <c r="D44" s="140">
        <v>94288528.579999998</v>
      </c>
      <c r="E44" s="138">
        <v>11048335.699999999</v>
      </c>
    </row>
    <row r="45" spans="1:5" ht="15" customHeight="1" x14ac:dyDescent="0.25">
      <c r="A45" s="136" t="s">
        <v>359</v>
      </c>
      <c r="B45" s="137" t="s">
        <v>235</v>
      </c>
      <c r="C45" s="137" t="s">
        <v>107</v>
      </c>
      <c r="D45" s="140">
        <v>58984131.060000002</v>
      </c>
      <c r="E45" s="138">
        <v>7354723.7999999998</v>
      </c>
    </row>
    <row r="46" spans="1:5" ht="15" customHeight="1" x14ac:dyDescent="0.25">
      <c r="A46" s="136" t="s">
        <v>360</v>
      </c>
      <c r="B46" s="137" t="s">
        <v>245</v>
      </c>
      <c r="C46" s="137" t="s">
        <v>109</v>
      </c>
      <c r="D46" s="140">
        <v>55753299.759999998</v>
      </c>
      <c r="E46" s="138">
        <v>6594369.2000000002</v>
      </c>
    </row>
    <row r="47" spans="1:5" ht="15" customHeight="1" x14ac:dyDescent="0.25">
      <c r="A47" s="136" t="s">
        <v>361</v>
      </c>
      <c r="B47" s="137" t="s">
        <v>257</v>
      </c>
      <c r="C47" s="137" t="s">
        <v>116</v>
      </c>
      <c r="D47" s="138">
        <v>16634772.199999999</v>
      </c>
      <c r="E47" s="140">
        <v>3768267.98</v>
      </c>
    </row>
    <row r="48" spans="1:5" ht="15" customHeight="1" x14ac:dyDescent="0.25">
      <c r="A48" s="136" t="s">
        <v>362</v>
      </c>
      <c r="B48" s="137" t="s">
        <v>223</v>
      </c>
      <c r="C48" s="137" t="s">
        <v>117</v>
      </c>
      <c r="D48" s="140">
        <v>37414426.960000001</v>
      </c>
      <c r="E48" s="140">
        <v>4674534.6399999997</v>
      </c>
    </row>
    <row r="49" spans="1:5" ht="15" customHeight="1" x14ac:dyDescent="0.25">
      <c r="A49" s="136" t="s">
        <v>363</v>
      </c>
      <c r="B49" s="137" t="s">
        <v>364</v>
      </c>
      <c r="C49" s="137" t="s">
        <v>299</v>
      </c>
      <c r="D49" s="140">
        <v>65091050.840000004</v>
      </c>
      <c r="E49" s="138">
        <v>11487402.699999999</v>
      </c>
    </row>
    <row r="50" spans="1:5" ht="15" customHeight="1" x14ac:dyDescent="0.25">
      <c r="A50" s="136" t="s">
        <v>365</v>
      </c>
      <c r="B50" s="137" t="s">
        <v>366</v>
      </c>
      <c r="C50" s="137" t="s">
        <v>300</v>
      </c>
      <c r="D50" s="140">
        <v>17168684.640000001</v>
      </c>
      <c r="E50" s="140">
        <v>3059213.02</v>
      </c>
    </row>
    <row r="51" spans="1:5" ht="15" customHeight="1" x14ac:dyDescent="0.25">
      <c r="A51" s="136" t="s">
        <v>367</v>
      </c>
      <c r="B51" s="137" t="s">
        <v>368</v>
      </c>
      <c r="C51" s="137" t="s">
        <v>301</v>
      </c>
      <c r="D51" s="140">
        <v>12273292.58</v>
      </c>
      <c r="E51" s="140">
        <v>1650300.74</v>
      </c>
    </row>
    <row r="52" spans="1:5" ht="15" customHeight="1" x14ac:dyDescent="0.25">
      <c r="A52" s="136" t="s">
        <v>369</v>
      </c>
      <c r="B52" s="137" t="s">
        <v>230</v>
      </c>
      <c r="C52" s="137" t="s">
        <v>118</v>
      </c>
      <c r="D52" s="140">
        <v>562163.04</v>
      </c>
      <c r="E52" s="139"/>
    </row>
    <row r="53" spans="1:5" ht="15" customHeight="1" x14ac:dyDescent="0.25">
      <c r="A53" s="136" t="s">
        <v>370</v>
      </c>
      <c r="B53" s="137" t="s">
        <v>224</v>
      </c>
      <c r="C53" s="137" t="s">
        <v>119</v>
      </c>
      <c r="D53" s="140">
        <v>9145242.1799999997</v>
      </c>
      <c r="E53" s="140">
        <v>1425280.54</v>
      </c>
    </row>
    <row r="54" spans="1:5" ht="15" customHeight="1" x14ac:dyDescent="0.25">
      <c r="A54" s="136" t="s">
        <v>371</v>
      </c>
      <c r="B54" s="137" t="s">
        <v>225</v>
      </c>
      <c r="C54" s="137" t="s">
        <v>120</v>
      </c>
      <c r="D54" s="140">
        <v>3922506.84</v>
      </c>
      <c r="E54" s="140">
        <v>38644.080000000002</v>
      </c>
    </row>
    <row r="55" spans="1:5" ht="15" customHeight="1" x14ac:dyDescent="0.25">
      <c r="A55" s="136" t="s">
        <v>372</v>
      </c>
      <c r="B55" s="137" t="s">
        <v>373</v>
      </c>
      <c r="C55" s="137" t="s">
        <v>310</v>
      </c>
      <c r="D55" s="140">
        <v>4103442.88</v>
      </c>
      <c r="E55" s="140">
        <v>4103442.88</v>
      </c>
    </row>
    <row r="56" spans="1:5" ht="15" customHeight="1" x14ac:dyDescent="0.25">
      <c r="A56" s="136" t="s">
        <v>374</v>
      </c>
      <c r="B56" s="137" t="s">
        <v>375</v>
      </c>
      <c r="C56" s="137" t="s">
        <v>311</v>
      </c>
      <c r="D56" s="140">
        <v>349025.08</v>
      </c>
      <c r="E56" s="140">
        <v>349025.08</v>
      </c>
    </row>
    <row r="57" spans="1:5" ht="15" customHeight="1" x14ac:dyDescent="0.25">
      <c r="A57" s="136" t="s">
        <v>376</v>
      </c>
      <c r="B57" s="137" t="s">
        <v>377</v>
      </c>
      <c r="C57" s="137" t="s">
        <v>312</v>
      </c>
      <c r="D57" s="138">
        <v>5229733.4000000004</v>
      </c>
      <c r="E57" s="138">
        <v>5229733.4000000004</v>
      </c>
    </row>
    <row r="58" spans="1:5" ht="15" customHeight="1" x14ac:dyDescent="0.25">
      <c r="A58" s="136" t="s">
        <v>378</v>
      </c>
      <c r="B58" s="137" t="s">
        <v>379</v>
      </c>
      <c r="C58" s="137" t="s">
        <v>313</v>
      </c>
      <c r="D58" s="140">
        <v>1659733.96</v>
      </c>
      <c r="E58" s="140">
        <v>1659733.96</v>
      </c>
    </row>
    <row r="59" spans="1:5" ht="15" customHeight="1" x14ac:dyDescent="0.25">
      <c r="A59" s="136" t="s">
        <v>380</v>
      </c>
      <c r="B59" s="137" t="s">
        <v>381</v>
      </c>
      <c r="C59" s="137" t="s">
        <v>382</v>
      </c>
      <c r="D59" s="140">
        <v>2578670.7400000002</v>
      </c>
      <c r="E59" s="139"/>
    </row>
    <row r="60" spans="1:5" ht="15" customHeight="1" x14ac:dyDescent="0.25">
      <c r="A60" s="136" t="s">
        <v>383</v>
      </c>
      <c r="B60" s="137" t="s">
        <v>384</v>
      </c>
      <c r="C60" s="137" t="s">
        <v>314</v>
      </c>
      <c r="D60" s="140">
        <v>1396917.86</v>
      </c>
      <c r="E60" s="140">
        <v>1396917.86</v>
      </c>
    </row>
    <row r="61" spans="1:5" ht="15" customHeight="1" x14ac:dyDescent="0.25">
      <c r="A61" s="136" t="s">
        <v>385</v>
      </c>
      <c r="B61" s="137" t="s">
        <v>386</v>
      </c>
      <c r="C61" s="137" t="s">
        <v>315</v>
      </c>
      <c r="D61" s="140">
        <v>1245127.44</v>
      </c>
      <c r="E61" s="140">
        <v>1245127.44</v>
      </c>
    </row>
    <row r="62" spans="1:5" ht="15" customHeight="1" x14ac:dyDescent="0.25">
      <c r="A62" s="136" t="s">
        <v>387</v>
      </c>
      <c r="B62" s="137" t="s">
        <v>388</v>
      </c>
      <c r="C62" s="137" t="s">
        <v>316</v>
      </c>
      <c r="D62" s="140">
        <v>628224.14</v>
      </c>
      <c r="E62" s="140">
        <v>628224.14</v>
      </c>
    </row>
    <row r="63" spans="1:5" ht="15" customHeight="1" x14ac:dyDescent="0.25">
      <c r="A63" s="136" t="s">
        <v>389</v>
      </c>
      <c r="B63" s="137" t="s">
        <v>390</v>
      </c>
      <c r="C63" s="137" t="s">
        <v>317</v>
      </c>
      <c r="D63" s="140">
        <v>2881053.66</v>
      </c>
      <c r="E63" s="140">
        <v>2881053.66</v>
      </c>
    </row>
    <row r="64" spans="1:5" ht="15" customHeight="1" x14ac:dyDescent="0.25">
      <c r="A64" s="136" t="s">
        <v>391</v>
      </c>
      <c r="B64" s="137" t="s">
        <v>392</v>
      </c>
      <c r="C64" s="137" t="s">
        <v>318</v>
      </c>
      <c r="D64" s="138">
        <v>1385044.2</v>
      </c>
      <c r="E64" s="138">
        <v>1385044.2</v>
      </c>
    </row>
    <row r="65" spans="1:5" ht="15" customHeight="1" x14ac:dyDescent="0.25">
      <c r="A65" s="136" t="s">
        <v>393</v>
      </c>
      <c r="B65" s="137" t="s">
        <v>394</v>
      </c>
      <c r="C65" s="137" t="s">
        <v>319</v>
      </c>
      <c r="D65" s="138">
        <v>1063659.7</v>
      </c>
      <c r="E65" s="138">
        <v>1063659.7</v>
      </c>
    </row>
    <row r="66" spans="1:5" ht="15" customHeight="1" x14ac:dyDescent="0.25">
      <c r="A66" s="136" t="s">
        <v>395</v>
      </c>
      <c r="B66" s="137" t="s">
        <v>396</v>
      </c>
      <c r="C66" s="137" t="s">
        <v>320</v>
      </c>
      <c r="D66" s="140">
        <v>1114684.32</v>
      </c>
      <c r="E66" s="140">
        <v>1114684.32</v>
      </c>
    </row>
    <row r="67" spans="1:5" ht="15" customHeight="1" x14ac:dyDescent="0.25">
      <c r="A67" s="136" t="s">
        <v>397</v>
      </c>
      <c r="B67" s="137" t="s">
        <v>398</v>
      </c>
      <c r="C67" s="137" t="s">
        <v>399</v>
      </c>
      <c r="D67" s="138">
        <v>2254458.4</v>
      </c>
      <c r="E67" s="139"/>
    </row>
    <row r="68" spans="1:5" ht="15" customHeight="1" x14ac:dyDescent="0.25">
      <c r="A68" s="136" t="s">
        <v>400</v>
      </c>
      <c r="B68" s="137" t="s">
        <v>401</v>
      </c>
      <c r="C68" s="137" t="s">
        <v>321</v>
      </c>
      <c r="D68" s="140">
        <v>4413474.08</v>
      </c>
      <c r="E68" s="140">
        <v>4413474.08</v>
      </c>
    </row>
    <row r="69" spans="1:5" ht="15" customHeight="1" x14ac:dyDescent="0.25">
      <c r="A69" s="136" t="s">
        <v>402</v>
      </c>
      <c r="B69" s="137" t="s">
        <v>403</v>
      </c>
      <c r="C69" s="137" t="s">
        <v>322</v>
      </c>
      <c r="D69" s="140">
        <v>2505985.86</v>
      </c>
      <c r="E69" s="140">
        <v>2505985.86</v>
      </c>
    </row>
    <row r="70" spans="1:5" ht="15" customHeight="1" x14ac:dyDescent="0.25">
      <c r="A70" s="136" t="s">
        <v>404</v>
      </c>
      <c r="B70" s="137" t="s">
        <v>405</v>
      </c>
      <c r="C70" s="137" t="s">
        <v>323</v>
      </c>
      <c r="D70" s="140">
        <v>424371.76</v>
      </c>
      <c r="E70" s="140">
        <v>424371.76</v>
      </c>
    </row>
    <row r="71" spans="1:5" ht="15" customHeight="1" x14ac:dyDescent="0.25">
      <c r="A71" s="136" t="s">
        <v>406</v>
      </c>
      <c r="B71" s="137" t="s">
        <v>407</v>
      </c>
      <c r="C71" s="137" t="s">
        <v>324</v>
      </c>
      <c r="D71" s="140">
        <v>3496199.98</v>
      </c>
      <c r="E71" s="140">
        <v>3496199.98</v>
      </c>
    </row>
    <row r="72" spans="1:5" ht="15" customHeight="1" x14ac:dyDescent="0.25">
      <c r="A72" s="136" t="s">
        <v>408</v>
      </c>
      <c r="B72" s="137" t="s">
        <v>409</v>
      </c>
      <c r="C72" s="137" t="s">
        <v>325</v>
      </c>
      <c r="D72" s="140">
        <v>852205.82</v>
      </c>
      <c r="E72" s="140">
        <v>852205.82</v>
      </c>
    </row>
    <row r="73" spans="1:5" ht="15" customHeight="1" x14ac:dyDescent="0.25">
      <c r="A73" s="136" t="s">
        <v>410</v>
      </c>
      <c r="B73" s="137" t="s">
        <v>411</v>
      </c>
      <c r="C73" s="137" t="s">
        <v>326</v>
      </c>
      <c r="D73" s="140">
        <v>1768016.84</v>
      </c>
      <c r="E73" s="140">
        <v>1768016.84</v>
      </c>
    </row>
    <row r="74" spans="1:5" ht="15" customHeight="1" x14ac:dyDescent="0.25">
      <c r="A74" s="136" t="s">
        <v>412</v>
      </c>
      <c r="B74" s="137" t="s">
        <v>413</v>
      </c>
      <c r="C74" s="137" t="s">
        <v>327</v>
      </c>
      <c r="D74" s="140">
        <v>3242392.04</v>
      </c>
      <c r="E74" s="140">
        <v>3242392.04</v>
      </c>
    </row>
    <row r="75" spans="1:5" ht="15" customHeight="1" x14ac:dyDescent="0.25">
      <c r="A75" s="136" t="s">
        <v>414</v>
      </c>
      <c r="B75" s="137" t="s">
        <v>415</v>
      </c>
      <c r="C75" s="137" t="s">
        <v>328</v>
      </c>
      <c r="D75" s="138">
        <v>419932.8</v>
      </c>
      <c r="E75" s="138">
        <v>419932.8</v>
      </c>
    </row>
    <row r="76" spans="1:5" ht="15" customHeight="1" x14ac:dyDescent="0.25">
      <c r="A76" s="136" t="s">
        <v>416</v>
      </c>
      <c r="B76" s="137" t="s">
        <v>417</v>
      </c>
      <c r="C76" s="137" t="s">
        <v>329</v>
      </c>
      <c r="D76" s="140">
        <v>469791.76</v>
      </c>
      <c r="E76" s="140">
        <v>469791.76</v>
      </c>
    </row>
    <row r="77" spans="1:5" ht="15" customHeight="1" x14ac:dyDescent="0.25">
      <c r="A77" s="136" t="s">
        <v>418</v>
      </c>
      <c r="B77" s="137" t="s">
        <v>419</v>
      </c>
      <c r="C77" s="137" t="s">
        <v>420</v>
      </c>
      <c r="D77" s="140">
        <v>61565.56</v>
      </c>
      <c r="E77" s="140">
        <v>61565.56</v>
      </c>
    </row>
    <row r="78" spans="1:5" ht="15" customHeight="1" x14ac:dyDescent="0.25">
      <c r="A78" s="136" t="s">
        <v>421</v>
      </c>
      <c r="B78" s="137" t="s">
        <v>422</v>
      </c>
      <c r="C78" s="137" t="s">
        <v>330</v>
      </c>
      <c r="D78" s="138">
        <v>2619190.6</v>
      </c>
      <c r="E78" s="138">
        <v>2619190.6</v>
      </c>
    </row>
    <row r="79" spans="1:5" ht="15" customHeight="1" x14ac:dyDescent="0.25">
      <c r="A79" s="136" t="s">
        <v>423</v>
      </c>
      <c r="B79" s="137" t="s">
        <v>424</v>
      </c>
      <c r="C79" s="137" t="s">
        <v>331</v>
      </c>
      <c r="D79" s="142">
        <v>913368</v>
      </c>
      <c r="E79" s="142">
        <v>913368</v>
      </c>
    </row>
    <row r="80" spans="1:5" ht="15" customHeight="1" x14ac:dyDescent="0.25">
      <c r="A80" s="136" t="s">
        <v>425</v>
      </c>
      <c r="B80" s="137" t="s">
        <v>426</v>
      </c>
      <c r="C80" s="137" t="s">
        <v>332</v>
      </c>
      <c r="D80" s="140">
        <v>1726027.32</v>
      </c>
      <c r="E80" s="140">
        <v>1726027.32</v>
      </c>
    </row>
    <row r="81" spans="1:5" ht="15" customHeight="1" x14ac:dyDescent="0.25">
      <c r="A81" s="136" t="s">
        <v>427</v>
      </c>
      <c r="B81" s="137" t="s">
        <v>428</v>
      </c>
      <c r="C81" s="137" t="s">
        <v>302</v>
      </c>
      <c r="D81" s="140">
        <v>4650759.84</v>
      </c>
      <c r="E81" s="139"/>
    </row>
    <row r="82" spans="1:5" ht="15" customHeight="1" x14ac:dyDescent="0.25">
      <c r="A82" s="136" t="s">
        <v>429</v>
      </c>
      <c r="B82" s="137" t="s">
        <v>125</v>
      </c>
      <c r="C82" s="137" t="s">
        <v>50</v>
      </c>
      <c r="D82" s="140">
        <v>170369887.78</v>
      </c>
      <c r="E82" s="138">
        <v>2446283.4</v>
      </c>
    </row>
    <row r="83" spans="1:5" ht="15" customHeight="1" x14ac:dyDescent="0.25">
      <c r="A83" s="136" t="s">
        <v>430</v>
      </c>
      <c r="B83" s="137" t="s">
        <v>431</v>
      </c>
      <c r="C83" s="137" t="s">
        <v>333</v>
      </c>
      <c r="D83" s="140">
        <v>990226.88</v>
      </c>
      <c r="E83" s="140">
        <v>990226.88</v>
      </c>
    </row>
    <row r="84" spans="1:5" ht="15" customHeight="1" x14ac:dyDescent="0.25">
      <c r="A84" s="136" t="s">
        <v>432</v>
      </c>
      <c r="B84" s="137" t="s">
        <v>144</v>
      </c>
      <c r="C84" s="137" t="s">
        <v>54</v>
      </c>
      <c r="D84" s="140">
        <v>386413222.44</v>
      </c>
      <c r="E84" s="140">
        <v>53145845.740000002</v>
      </c>
    </row>
    <row r="85" spans="1:5" ht="15" customHeight="1" x14ac:dyDescent="0.25">
      <c r="A85" s="136" t="s">
        <v>433</v>
      </c>
      <c r="B85" s="137" t="s">
        <v>434</v>
      </c>
      <c r="C85" s="137" t="s">
        <v>435</v>
      </c>
      <c r="D85" s="140">
        <v>1102878.98</v>
      </c>
      <c r="E85" s="139"/>
    </row>
    <row r="86" spans="1:5" ht="15" customHeight="1" x14ac:dyDescent="0.25">
      <c r="A86" s="136" t="s">
        <v>436</v>
      </c>
      <c r="B86" s="137" t="s">
        <v>437</v>
      </c>
      <c r="C86" s="137" t="s">
        <v>334</v>
      </c>
      <c r="D86" s="140">
        <v>856467.98</v>
      </c>
      <c r="E86" s="140">
        <v>856467.98</v>
      </c>
    </row>
    <row r="87" spans="1:5" ht="15" customHeight="1" x14ac:dyDescent="0.25">
      <c r="A87" s="136" t="s">
        <v>438</v>
      </c>
      <c r="B87" s="137" t="s">
        <v>439</v>
      </c>
      <c r="C87" s="137" t="s">
        <v>335</v>
      </c>
      <c r="D87" s="140">
        <v>143868.84</v>
      </c>
      <c r="E87" s="140">
        <v>143868.84</v>
      </c>
    </row>
    <row r="88" spans="1:5" ht="15" customHeight="1" x14ac:dyDescent="0.25">
      <c r="A88" s="136" t="s">
        <v>440</v>
      </c>
      <c r="B88" s="137" t="s">
        <v>441</v>
      </c>
      <c r="C88" s="137" t="s">
        <v>336</v>
      </c>
      <c r="D88" s="140">
        <v>655553.93999999994</v>
      </c>
      <c r="E88" s="140">
        <v>397370.94</v>
      </c>
    </row>
    <row r="89" spans="1:5" ht="15" customHeight="1" x14ac:dyDescent="0.25">
      <c r="A89" s="136" t="s">
        <v>442</v>
      </c>
      <c r="B89" s="137" t="s">
        <v>443</v>
      </c>
      <c r="C89" s="137" t="s">
        <v>337</v>
      </c>
      <c r="D89" s="140">
        <v>775246.56</v>
      </c>
      <c r="E89" s="140">
        <v>775246.56</v>
      </c>
    </row>
    <row r="90" spans="1:5" ht="15" customHeight="1" x14ac:dyDescent="0.25">
      <c r="A90" s="136" t="s">
        <v>444</v>
      </c>
      <c r="B90" s="137" t="s">
        <v>445</v>
      </c>
      <c r="C90" s="137" t="s">
        <v>338</v>
      </c>
      <c r="D90" s="140">
        <v>455756.14</v>
      </c>
      <c r="E90" s="140">
        <v>455756.14</v>
      </c>
    </row>
    <row r="91" spans="1:5" ht="15" customHeight="1" x14ac:dyDescent="0.25">
      <c r="A91" s="136" t="s">
        <v>446</v>
      </c>
      <c r="B91" s="137" t="s">
        <v>447</v>
      </c>
      <c r="C91" s="137" t="s">
        <v>296</v>
      </c>
      <c r="D91" s="140">
        <v>15594121.18</v>
      </c>
      <c r="E91" s="139"/>
    </row>
    <row r="92" spans="1:5" ht="15" customHeight="1" x14ac:dyDescent="0.25">
      <c r="A92" s="136" t="s">
        <v>448</v>
      </c>
      <c r="B92" s="137" t="s">
        <v>123</v>
      </c>
      <c r="C92" s="137" t="s">
        <v>42</v>
      </c>
      <c r="D92" s="140">
        <v>123342043.54000001</v>
      </c>
      <c r="E92" s="140">
        <v>1365600.56</v>
      </c>
    </row>
    <row r="93" spans="1:5" ht="15" customHeight="1" x14ac:dyDescent="0.25">
      <c r="A93" s="136" t="s">
        <v>449</v>
      </c>
      <c r="B93" s="137" t="s">
        <v>152</v>
      </c>
      <c r="C93" s="137" t="s">
        <v>132</v>
      </c>
      <c r="D93" s="140">
        <v>125842327.84</v>
      </c>
      <c r="E93" s="139"/>
    </row>
    <row r="94" spans="1:5" ht="15" customHeight="1" x14ac:dyDescent="0.25">
      <c r="A94" s="136" t="s">
        <v>450</v>
      </c>
      <c r="B94" s="137" t="s">
        <v>451</v>
      </c>
      <c r="C94" s="137" t="s">
        <v>306</v>
      </c>
      <c r="D94" s="140">
        <v>213714032.12</v>
      </c>
      <c r="E94" s="140">
        <v>213714032.12</v>
      </c>
    </row>
    <row r="95" spans="1:5" ht="15" customHeight="1" x14ac:dyDescent="0.25">
      <c r="A95" s="136" t="s">
        <v>452</v>
      </c>
      <c r="B95" s="137" t="s">
        <v>147</v>
      </c>
      <c r="C95" s="137" t="s">
        <v>44</v>
      </c>
      <c r="D95" s="140">
        <v>219237796.63999999</v>
      </c>
      <c r="E95" s="139"/>
    </row>
    <row r="96" spans="1:5" ht="15" customHeight="1" x14ac:dyDescent="0.25">
      <c r="A96" s="136" t="s">
        <v>453</v>
      </c>
      <c r="B96" s="137" t="s">
        <v>136</v>
      </c>
      <c r="C96" s="137" t="s">
        <v>113</v>
      </c>
      <c r="D96" s="140">
        <v>213780638.72</v>
      </c>
      <c r="E96" s="139"/>
    </row>
    <row r="97" spans="1:5" ht="15" customHeight="1" x14ac:dyDescent="0.25">
      <c r="A97" s="136" t="s">
        <v>454</v>
      </c>
      <c r="B97" s="137" t="s">
        <v>141</v>
      </c>
      <c r="C97" s="137" t="s">
        <v>57</v>
      </c>
      <c r="D97" s="140">
        <v>101577433.48999999</v>
      </c>
      <c r="E97" s="140">
        <v>12273894.439999999</v>
      </c>
    </row>
    <row r="98" spans="1:5" ht="15" customHeight="1" x14ac:dyDescent="0.25">
      <c r="A98" s="136" t="s">
        <v>455</v>
      </c>
      <c r="B98" s="137" t="s">
        <v>231</v>
      </c>
      <c r="C98" s="137" t="s">
        <v>67</v>
      </c>
      <c r="D98" s="140">
        <v>116023054.64</v>
      </c>
      <c r="E98" s="140">
        <v>14722043.24</v>
      </c>
    </row>
    <row r="99" spans="1:5" ht="15" customHeight="1" x14ac:dyDescent="0.25">
      <c r="A99" s="136" t="s">
        <v>456</v>
      </c>
      <c r="B99" s="137" t="s">
        <v>128</v>
      </c>
      <c r="C99" s="137" t="s">
        <v>99</v>
      </c>
      <c r="D99" s="138">
        <v>153122101.09999999</v>
      </c>
      <c r="E99" s="138">
        <v>19198600.199999999</v>
      </c>
    </row>
    <row r="100" spans="1:5" ht="15" customHeight="1" x14ac:dyDescent="0.25">
      <c r="A100" s="136" t="s">
        <v>457</v>
      </c>
      <c r="B100" s="137" t="s">
        <v>236</v>
      </c>
      <c r="C100" s="137" t="s">
        <v>101</v>
      </c>
      <c r="D100" s="140">
        <v>136617845.97</v>
      </c>
      <c r="E100" s="140">
        <v>17918768.920000002</v>
      </c>
    </row>
    <row r="101" spans="1:5" ht="15" customHeight="1" x14ac:dyDescent="0.25">
      <c r="A101" s="136" t="s">
        <v>458</v>
      </c>
      <c r="B101" s="137" t="s">
        <v>459</v>
      </c>
      <c r="C101" s="137" t="s">
        <v>34</v>
      </c>
      <c r="D101" s="140">
        <v>94848371.629999995</v>
      </c>
      <c r="E101" s="141"/>
    </row>
    <row r="102" spans="1:5" ht="15" customHeight="1" x14ac:dyDescent="0.25">
      <c r="A102" s="324" t="s">
        <v>460</v>
      </c>
      <c r="B102" s="324"/>
      <c r="C102" s="324"/>
      <c r="D102" s="140">
        <v>6143549545.8800001</v>
      </c>
      <c r="E102" s="140">
        <v>843671482.61000001</v>
      </c>
    </row>
  </sheetData>
  <mergeCells count="7">
    <mergeCell ref="A102:C102"/>
    <mergeCell ref="D1:E1"/>
    <mergeCell ref="A2:E2"/>
    <mergeCell ref="A4:A5"/>
    <mergeCell ref="B4:B5"/>
    <mergeCell ref="C4:C5"/>
    <mergeCell ref="D4:E4"/>
  </mergeCells>
  <pageMargins left="0.7" right="0.7" top="0.75" bottom="0.75" header="0.3" footer="0.3"/>
  <pageSetup paperSize="9" scale="83"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view="pageBreakPreview" zoomScaleNormal="100" zoomScaleSheetLayoutView="100" workbookViewId="0">
      <pane ySplit="4" topLeftCell="A5" activePane="bottomLeft" state="frozen"/>
      <selection pane="bottomLeft" activeCell="B11" sqref="B11:C11"/>
    </sheetView>
  </sheetViews>
  <sheetFormatPr defaultRowHeight="15" x14ac:dyDescent="0.25"/>
  <cols>
    <col min="1" max="1" width="9" style="77" customWidth="1"/>
    <col min="2" max="2" width="47.7109375" style="77" customWidth="1"/>
    <col min="3" max="3" width="18.5703125" style="77" customWidth="1"/>
    <col min="4" max="4" width="25.28515625" style="77" customWidth="1"/>
    <col min="5" max="256" width="9.140625" style="77" customWidth="1"/>
    <col min="257" max="257" width="9" style="77" customWidth="1"/>
    <col min="258" max="258" width="47.7109375" style="77" customWidth="1"/>
    <col min="259" max="259" width="18.5703125" style="77" customWidth="1"/>
    <col min="260" max="260" width="25.28515625" style="77" customWidth="1"/>
    <col min="261" max="512" width="9.140625" style="77" customWidth="1"/>
    <col min="513" max="513" width="9" style="77" customWidth="1"/>
    <col min="514" max="514" width="47.7109375" style="77" customWidth="1"/>
    <col min="515" max="515" width="18.5703125" style="77" customWidth="1"/>
    <col min="516" max="516" width="25.28515625" style="77" customWidth="1"/>
    <col min="517" max="768" width="9.140625" style="77" customWidth="1"/>
    <col min="769" max="769" width="9" style="77" customWidth="1"/>
    <col min="770" max="770" width="47.7109375" style="77" customWidth="1"/>
    <col min="771" max="771" width="18.5703125" style="77" customWidth="1"/>
    <col min="772" max="772" width="25.28515625" style="77" customWidth="1"/>
    <col min="773" max="1024" width="9.140625" style="77" customWidth="1"/>
    <col min="1025" max="1025" width="9" style="77" customWidth="1"/>
    <col min="1026" max="1026" width="47.7109375" style="77" customWidth="1"/>
    <col min="1027" max="1027" width="18.5703125" style="77" customWidth="1"/>
    <col min="1028" max="1028" width="25.28515625" style="77" customWidth="1"/>
    <col min="1029" max="1280" width="9.140625" style="77" customWidth="1"/>
    <col min="1281" max="1281" width="9" style="77" customWidth="1"/>
    <col min="1282" max="1282" width="47.7109375" style="77" customWidth="1"/>
    <col min="1283" max="1283" width="18.5703125" style="77" customWidth="1"/>
    <col min="1284" max="1284" width="25.28515625" style="77" customWidth="1"/>
    <col min="1285" max="1536" width="9.140625" style="77" customWidth="1"/>
    <col min="1537" max="1537" width="9" style="77" customWidth="1"/>
    <col min="1538" max="1538" width="47.7109375" style="77" customWidth="1"/>
    <col min="1539" max="1539" width="18.5703125" style="77" customWidth="1"/>
    <col min="1540" max="1540" width="25.28515625" style="77" customWidth="1"/>
    <col min="1541" max="1792" width="9.140625" style="77" customWidth="1"/>
    <col min="1793" max="1793" width="9" style="77" customWidth="1"/>
    <col min="1794" max="1794" width="47.7109375" style="77" customWidth="1"/>
    <col min="1795" max="1795" width="18.5703125" style="77" customWidth="1"/>
    <col min="1796" max="1796" width="25.28515625" style="77" customWidth="1"/>
    <col min="1797" max="2048" width="9.140625" style="77" customWidth="1"/>
    <col min="2049" max="2049" width="9" style="77" customWidth="1"/>
    <col min="2050" max="2050" width="47.7109375" style="77" customWidth="1"/>
    <col min="2051" max="2051" width="18.5703125" style="77" customWidth="1"/>
    <col min="2052" max="2052" width="25.28515625" style="77" customWidth="1"/>
    <col min="2053" max="2304" width="9.140625" style="77" customWidth="1"/>
    <col min="2305" max="2305" width="9" style="77" customWidth="1"/>
    <col min="2306" max="2306" width="47.7109375" style="77" customWidth="1"/>
    <col min="2307" max="2307" width="18.5703125" style="77" customWidth="1"/>
    <col min="2308" max="2308" width="25.28515625" style="77" customWidth="1"/>
    <col min="2309" max="2560" width="9.140625" style="77" customWidth="1"/>
    <col min="2561" max="2561" width="9" style="77" customWidth="1"/>
    <col min="2562" max="2562" width="47.7109375" style="77" customWidth="1"/>
    <col min="2563" max="2563" width="18.5703125" style="77" customWidth="1"/>
    <col min="2564" max="2564" width="25.28515625" style="77" customWidth="1"/>
    <col min="2565" max="2816" width="9.140625" style="77" customWidth="1"/>
    <col min="2817" max="2817" width="9" style="77" customWidth="1"/>
    <col min="2818" max="2818" width="47.7109375" style="77" customWidth="1"/>
    <col min="2819" max="2819" width="18.5703125" style="77" customWidth="1"/>
    <col min="2820" max="2820" width="25.28515625" style="77" customWidth="1"/>
    <col min="2821" max="3072" width="9.140625" style="77" customWidth="1"/>
    <col min="3073" max="3073" width="9" style="77" customWidth="1"/>
    <col min="3074" max="3074" width="47.7109375" style="77" customWidth="1"/>
    <col min="3075" max="3075" width="18.5703125" style="77" customWidth="1"/>
    <col min="3076" max="3076" width="25.28515625" style="77" customWidth="1"/>
    <col min="3077" max="3328" width="9.140625" style="77" customWidth="1"/>
    <col min="3329" max="3329" width="9" style="77" customWidth="1"/>
    <col min="3330" max="3330" width="47.7109375" style="77" customWidth="1"/>
    <col min="3331" max="3331" width="18.5703125" style="77" customWidth="1"/>
    <col min="3332" max="3332" width="25.28515625" style="77" customWidth="1"/>
    <col min="3333" max="3584" width="9.140625" style="77" customWidth="1"/>
    <col min="3585" max="3585" width="9" style="77" customWidth="1"/>
    <col min="3586" max="3586" width="47.7109375" style="77" customWidth="1"/>
    <col min="3587" max="3587" width="18.5703125" style="77" customWidth="1"/>
    <col min="3588" max="3588" width="25.28515625" style="77" customWidth="1"/>
    <col min="3589" max="3840" width="9.140625" style="77" customWidth="1"/>
    <col min="3841" max="3841" width="9" style="77" customWidth="1"/>
    <col min="3842" max="3842" width="47.7109375" style="77" customWidth="1"/>
    <col min="3843" max="3843" width="18.5703125" style="77" customWidth="1"/>
    <col min="3844" max="3844" width="25.28515625" style="77" customWidth="1"/>
    <col min="3845" max="4096" width="9.140625" style="77" customWidth="1"/>
    <col min="4097" max="4097" width="9" style="77" customWidth="1"/>
    <col min="4098" max="4098" width="47.7109375" style="77" customWidth="1"/>
    <col min="4099" max="4099" width="18.5703125" style="77" customWidth="1"/>
    <col min="4100" max="4100" width="25.28515625" style="77" customWidth="1"/>
    <col min="4101" max="4352" width="9.140625" style="77" customWidth="1"/>
    <col min="4353" max="4353" width="9" style="77" customWidth="1"/>
    <col min="4354" max="4354" width="47.7109375" style="77" customWidth="1"/>
    <col min="4355" max="4355" width="18.5703125" style="77" customWidth="1"/>
    <col min="4356" max="4356" width="25.28515625" style="77" customWidth="1"/>
    <col min="4357" max="4608" width="9.140625" style="77" customWidth="1"/>
    <col min="4609" max="4609" width="9" style="77" customWidth="1"/>
    <col min="4610" max="4610" width="47.7109375" style="77" customWidth="1"/>
    <col min="4611" max="4611" width="18.5703125" style="77" customWidth="1"/>
    <col min="4612" max="4612" width="25.28515625" style="77" customWidth="1"/>
    <col min="4613" max="4864" width="9.140625" style="77" customWidth="1"/>
    <col min="4865" max="4865" width="9" style="77" customWidth="1"/>
    <col min="4866" max="4866" width="47.7109375" style="77" customWidth="1"/>
    <col min="4867" max="4867" width="18.5703125" style="77" customWidth="1"/>
    <col min="4868" max="4868" width="25.28515625" style="77" customWidth="1"/>
    <col min="4869" max="5120" width="9.140625" style="77" customWidth="1"/>
    <col min="5121" max="5121" width="9" style="77" customWidth="1"/>
    <col min="5122" max="5122" width="47.7109375" style="77" customWidth="1"/>
    <col min="5123" max="5123" width="18.5703125" style="77" customWidth="1"/>
    <col min="5124" max="5124" width="25.28515625" style="77" customWidth="1"/>
    <col min="5125" max="5376" width="9.140625" style="77" customWidth="1"/>
    <col min="5377" max="5377" width="9" style="77" customWidth="1"/>
    <col min="5378" max="5378" width="47.7109375" style="77" customWidth="1"/>
    <col min="5379" max="5379" width="18.5703125" style="77" customWidth="1"/>
    <col min="5380" max="5380" width="25.28515625" style="77" customWidth="1"/>
    <col min="5381" max="5632" width="9.140625" style="77" customWidth="1"/>
    <col min="5633" max="5633" width="9" style="77" customWidth="1"/>
    <col min="5634" max="5634" width="47.7109375" style="77" customWidth="1"/>
    <col min="5635" max="5635" width="18.5703125" style="77" customWidth="1"/>
    <col min="5636" max="5636" width="25.28515625" style="77" customWidth="1"/>
    <col min="5637" max="5888" width="9.140625" style="77" customWidth="1"/>
    <col min="5889" max="5889" width="9" style="77" customWidth="1"/>
    <col min="5890" max="5890" width="47.7109375" style="77" customWidth="1"/>
    <col min="5891" max="5891" width="18.5703125" style="77" customWidth="1"/>
    <col min="5892" max="5892" width="25.28515625" style="77" customWidth="1"/>
    <col min="5893" max="6144" width="9.140625" style="77" customWidth="1"/>
    <col min="6145" max="6145" width="9" style="77" customWidth="1"/>
    <col min="6146" max="6146" width="47.7109375" style="77" customWidth="1"/>
    <col min="6147" max="6147" width="18.5703125" style="77" customWidth="1"/>
    <col min="6148" max="6148" width="25.28515625" style="77" customWidth="1"/>
    <col min="6149" max="6400" width="9.140625" style="77" customWidth="1"/>
    <col min="6401" max="6401" width="9" style="77" customWidth="1"/>
    <col min="6402" max="6402" width="47.7109375" style="77" customWidth="1"/>
    <col min="6403" max="6403" width="18.5703125" style="77" customWidth="1"/>
    <col min="6404" max="6404" width="25.28515625" style="77" customWidth="1"/>
    <col min="6405" max="6656" width="9.140625" style="77" customWidth="1"/>
    <col min="6657" max="6657" width="9" style="77" customWidth="1"/>
    <col min="6658" max="6658" width="47.7109375" style="77" customWidth="1"/>
    <col min="6659" max="6659" width="18.5703125" style="77" customWidth="1"/>
    <col min="6660" max="6660" width="25.28515625" style="77" customWidth="1"/>
    <col min="6661" max="6912" width="9.140625" style="77" customWidth="1"/>
    <col min="6913" max="6913" width="9" style="77" customWidth="1"/>
    <col min="6914" max="6914" width="47.7109375" style="77" customWidth="1"/>
    <col min="6915" max="6915" width="18.5703125" style="77" customWidth="1"/>
    <col min="6916" max="6916" width="25.28515625" style="77" customWidth="1"/>
    <col min="6917" max="7168" width="9.140625" style="77" customWidth="1"/>
    <col min="7169" max="7169" width="9" style="77" customWidth="1"/>
    <col min="7170" max="7170" width="47.7109375" style="77" customWidth="1"/>
    <col min="7171" max="7171" width="18.5703125" style="77" customWidth="1"/>
    <col min="7172" max="7172" width="25.28515625" style="77" customWidth="1"/>
    <col min="7173" max="7424" width="9.140625" style="77" customWidth="1"/>
    <col min="7425" max="7425" width="9" style="77" customWidth="1"/>
    <col min="7426" max="7426" width="47.7109375" style="77" customWidth="1"/>
    <col min="7427" max="7427" width="18.5703125" style="77" customWidth="1"/>
    <col min="7428" max="7428" width="25.28515625" style="77" customWidth="1"/>
    <col min="7429" max="7680" width="9.140625" style="77" customWidth="1"/>
    <col min="7681" max="7681" width="9" style="77" customWidth="1"/>
    <col min="7682" max="7682" width="47.7109375" style="77" customWidth="1"/>
    <col min="7683" max="7683" width="18.5703125" style="77" customWidth="1"/>
    <col min="7684" max="7684" width="25.28515625" style="77" customWidth="1"/>
    <col min="7685" max="7936" width="9.140625" style="77" customWidth="1"/>
    <col min="7937" max="7937" width="9" style="77" customWidth="1"/>
    <col min="7938" max="7938" width="47.7109375" style="77" customWidth="1"/>
    <col min="7939" max="7939" width="18.5703125" style="77" customWidth="1"/>
    <col min="7940" max="7940" width="25.28515625" style="77" customWidth="1"/>
    <col min="7941" max="8192" width="9.140625" style="77" customWidth="1"/>
    <col min="8193" max="8193" width="9" style="77" customWidth="1"/>
    <col min="8194" max="8194" width="47.7109375" style="77" customWidth="1"/>
    <col min="8195" max="8195" width="18.5703125" style="77" customWidth="1"/>
    <col min="8196" max="8196" width="25.28515625" style="77" customWidth="1"/>
    <col min="8197" max="8448" width="9.140625" style="77" customWidth="1"/>
    <col min="8449" max="8449" width="9" style="77" customWidth="1"/>
    <col min="8450" max="8450" width="47.7109375" style="77" customWidth="1"/>
    <col min="8451" max="8451" width="18.5703125" style="77" customWidth="1"/>
    <col min="8452" max="8452" width="25.28515625" style="77" customWidth="1"/>
    <col min="8453" max="8704" width="9.140625" style="77" customWidth="1"/>
    <col min="8705" max="8705" width="9" style="77" customWidth="1"/>
    <col min="8706" max="8706" width="47.7109375" style="77" customWidth="1"/>
    <col min="8707" max="8707" width="18.5703125" style="77" customWidth="1"/>
    <col min="8708" max="8708" width="25.28515625" style="77" customWidth="1"/>
    <col min="8709" max="8960" width="9.140625" style="77" customWidth="1"/>
    <col min="8961" max="8961" width="9" style="77" customWidth="1"/>
    <col min="8962" max="8962" width="47.7109375" style="77" customWidth="1"/>
    <col min="8963" max="8963" width="18.5703125" style="77" customWidth="1"/>
    <col min="8964" max="8964" width="25.28515625" style="77" customWidth="1"/>
    <col min="8965" max="9216" width="9.140625" style="77" customWidth="1"/>
    <col min="9217" max="9217" width="9" style="77" customWidth="1"/>
    <col min="9218" max="9218" width="47.7109375" style="77" customWidth="1"/>
    <col min="9219" max="9219" width="18.5703125" style="77" customWidth="1"/>
    <col min="9220" max="9220" width="25.28515625" style="77" customWidth="1"/>
    <col min="9221" max="9472" width="9.140625" style="77" customWidth="1"/>
    <col min="9473" max="9473" width="9" style="77" customWidth="1"/>
    <col min="9474" max="9474" width="47.7109375" style="77" customWidth="1"/>
    <col min="9475" max="9475" width="18.5703125" style="77" customWidth="1"/>
    <col min="9476" max="9476" width="25.28515625" style="77" customWidth="1"/>
    <col min="9477" max="9728" width="9.140625" style="77" customWidth="1"/>
    <col min="9729" max="9729" width="9" style="77" customWidth="1"/>
    <col min="9730" max="9730" width="47.7109375" style="77" customWidth="1"/>
    <col min="9731" max="9731" width="18.5703125" style="77" customWidth="1"/>
    <col min="9732" max="9732" width="25.28515625" style="77" customWidth="1"/>
    <col min="9733" max="9984" width="9.140625" style="77" customWidth="1"/>
    <col min="9985" max="9985" width="9" style="77" customWidth="1"/>
    <col min="9986" max="9986" width="47.7109375" style="77" customWidth="1"/>
    <col min="9987" max="9987" width="18.5703125" style="77" customWidth="1"/>
    <col min="9988" max="9988" width="25.28515625" style="77" customWidth="1"/>
    <col min="9989" max="10240" width="9.140625" style="77" customWidth="1"/>
    <col min="10241" max="10241" width="9" style="77" customWidth="1"/>
    <col min="10242" max="10242" width="47.7109375" style="77" customWidth="1"/>
    <col min="10243" max="10243" width="18.5703125" style="77" customWidth="1"/>
    <col min="10244" max="10244" width="25.28515625" style="77" customWidth="1"/>
    <col min="10245" max="10496" width="9.140625" style="77" customWidth="1"/>
    <col min="10497" max="10497" width="9" style="77" customWidth="1"/>
    <col min="10498" max="10498" width="47.7109375" style="77" customWidth="1"/>
    <col min="10499" max="10499" width="18.5703125" style="77" customWidth="1"/>
    <col min="10500" max="10500" width="25.28515625" style="77" customWidth="1"/>
    <col min="10501" max="10752" width="9.140625" style="77" customWidth="1"/>
    <col min="10753" max="10753" width="9" style="77" customWidth="1"/>
    <col min="10754" max="10754" width="47.7109375" style="77" customWidth="1"/>
    <col min="10755" max="10755" width="18.5703125" style="77" customWidth="1"/>
    <col min="10756" max="10756" width="25.28515625" style="77" customWidth="1"/>
    <col min="10757" max="11008" width="9.140625" style="77" customWidth="1"/>
    <col min="11009" max="11009" width="9" style="77" customWidth="1"/>
    <col min="11010" max="11010" width="47.7109375" style="77" customWidth="1"/>
    <col min="11011" max="11011" width="18.5703125" style="77" customWidth="1"/>
    <col min="11012" max="11012" width="25.28515625" style="77" customWidth="1"/>
    <col min="11013" max="11264" width="9.140625" style="77" customWidth="1"/>
    <col min="11265" max="11265" width="9" style="77" customWidth="1"/>
    <col min="11266" max="11266" width="47.7109375" style="77" customWidth="1"/>
    <col min="11267" max="11267" width="18.5703125" style="77" customWidth="1"/>
    <col min="11268" max="11268" width="25.28515625" style="77" customWidth="1"/>
    <col min="11269" max="11520" width="9.140625" style="77" customWidth="1"/>
    <col min="11521" max="11521" width="9" style="77" customWidth="1"/>
    <col min="11522" max="11522" width="47.7109375" style="77" customWidth="1"/>
    <col min="11523" max="11523" width="18.5703125" style="77" customWidth="1"/>
    <col min="11524" max="11524" width="25.28515625" style="77" customWidth="1"/>
    <col min="11525" max="11776" width="9.140625" style="77" customWidth="1"/>
    <col min="11777" max="11777" width="9" style="77" customWidth="1"/>
    <col min="11778" max="11778" width="47.7109375" style="77" customWidth="1"/>
    <col min="11779" max="11779" width="18.5703125" style="77" customWidth="1"/>
    <col min="11780" max="11780" width="25.28515625" style="77" customWidth="1"/>
    <col min="11781" max="12032" width="9.140625" style="77" customWidth="1"/>
    <col min="12033" max="12033" width="9" style="77" customWidth="1"/>
    <col min="12034" max="12034" width="47.7109375" style="77" customWidth="1"/>
    <col min="12035" max="12035" width="18.5703125" style="77" customWidth="1"/>
    <col min="12036" max="12036" width="25.28515625" style="77" customWidth="1"/>
    <col min="12037" max="12288" width="9.140625" style="77" customWidth="1"/>
    <col min="12289" max="12289" width="9" style="77" customWidth="1"/>
    <col min="12290" max="12290" width="47.7109375" style="77" customWidth="1"/>
    <col min="12291" max="12291" width="18.5703125" style="77" customWidth="1"/>
    <col min="12292" max="12292" width="25.28515625" style="77" customWidth="1"/>
    <col min="12293" max="12544" width="9.140625" style="77" customWidth="1"/>
    <col min="12545" max="12545" width="9" style="77" customWidth="1"/>
    <col min="12546" max="12546" width="47.7109375" style="77" customWidth="1"/>
    <col min="12547" max="12547" width="18.5703125" style="77" customWidth="1"/>
    <col min="12548" max="12548" width="25.28515625" style="77" customWidth="1"/>
    <col min="12549" max="12800" width="9.140625" style="77" customWidth="1"/>
    <col min="12801" max="12801" width="9" style="77" customWidth="1"/>
    <col min="12802" max="12802" width="47.7109375" style="77" customWidth="1"/>
    <col min="12803" max="12803" width="18.5703125" style="77" customWidth="1"/>
    <col min="12804" max="12804" width="25.28515625" style="77" customWidth="1"/>
    <col min="12805" max="13056" width="9.140625" style="77" customWidth="1"/>
    <col min="13057" max="13057" width="9" style="77" customWidth="1"/>
    <col min="13058" max="13058" width="47.7109375" style="77" customWidth="1"/>
    <col min="13059" max="13059" width="18.5703125" style="77" customWidth="1"/>
    <col min="13060" max="13060" width="25.28515625" style="77" customWidth="1"/>
    <col min="13061" max="13312" width="9.140625" style="77" customWidth="1"/>
    <col min="13313" max="13313" width="9" style="77" customWidth="1"/>
    <col min="13314" max="13314" width="47.7109375" style="77" customWidth="1"/>
    <col min="13315" max="13315" width="18.5703125" style="77" customWidth="1"/>
    <col min="13316" max="13316" width="25.28515625" style="77" customWidth="1"/>
    <col min="13317" max="13568" width="9.140625" style="77" customWidth="1"/>
    <col min="13569" max="13569" width="9" style="77" customWidth="1"/>
    <col min="13570" max="13570" width="47.7109375" style="77" customWidth="1"/>
    <col min="13571" max="13571" width="18.5703125" style="77" customWidth="1"/>
    <col min="13572" max="13572" width="25.28515625" style="77" customWidth="1"/>
    <col min="13573" max="13824" width="9.140625" style="77" customWidth="1"/>
    <col min="13825" max="13825" width="9" style="77" customWidth="1"/>
    <col min="13826" max="13826" width="47.7109375" style="77" customWidth="1"/>
    <col min="13827" max="13827" width="18.5703125" style="77" customWidth="1"/>
    <col min="13828" max="13828" width="25.28515625" style="77" customWidth="1"/>
    <col min="13829" max="14080" width="9.140625" style="77" customWidth="1"/>
    <col min="14081" max="14081" width="9" style="77" customWidth="1"/>
    <col min="14082" max="14082" width="47.7109375" style="77" customWidth="1"/>
    <col min="14083" max="14083" width="18.5703125" style="77" customWidth="1"/>
    <col min="14084" max="14084" width="25.28515625" style="77" customWidth="1"/>
    <col min="14085" max="14336" width="9.140625" style="77" customWidth="1"/>
    <col min="14337" max="14337" width="9" style="77" customWidth="1"/>
    <col min="14338" max="14338" width="47.7109375" style="77" customWidth="1"/>
    <col min="14339" max="14339" width="18.5703125" style="77" customWidth="1"/>
    <col min="14340" max="14340" width="25.28515625" style="77" customWidth="1"/>
    <col min="14341" max="14592" width="9.140625" style="77" customWidth="1"/>
    <col min="14593" max="14593" width="9" style="77" customWidth="1"/>
    <col min="14594" max="14594" width="47.7109375" style="77" customWidth="1"/>
    <col min="14595" max="14595" width="18.5703125" style="77" customWidth="1"/>
    <col min="14596" max="14596" width="25.28515625" style="77" customWidth="1"/>
    <col min="14597" max="14848" width="9.140625" style="77" customWidth="1"/>
    <col min="14849" max="14849" width="9" style="77" customWidth="1"/>
    <col min="14850" max="14850" width="47.7109375" style="77" customWidth="1"/>
    <col min="14851" max="14851" width="18.5703125" style="77" customWidth="1"/>
    <col min="14852" max="14852" width="25.28515625" style="77" customWidth="1"/>
    <col min="14853" max="15104" width="9.140625" style="77" customWidth="1"/>
    <col min="15105" max="15105" width="9" style="77" customWidth="1"/>
    <col min="15106" max="15106" width="47.7109375" style="77" customWidth="1"/>
    <col min="15107" max="15107" width="18.5703125" style="77" customWidth="1"/>
    <col min="15108" max="15108" width="25.28515625" style="77" customWidth="1"/>
    <col min="15109" max="15360" width="9.140625" style="77" customWidth="1"/>
    <col min="15361" max="15361" width="9" style="77" customWidth="1"/>
    <col min="15362" max="15362" width="47.7109375" style="77" customWidth="1"/>
    <col min="15363" max="15363" width="18.5703125" style="77" customWidth="1"/>
    <col min="15364" max="15364" width="25.28515625" style="77" customWidth="1"/>
    <col min="15365" max="15616" width="9.140625" style="77" customWidth="1"/>
    <col min="15617" max="15617" width="9" style="77" customWidth="1"/>
    <col min="15618" max="15618" width="47.7109375" style="77" customWidth="1"/>
    <col min="15619" max="15619" width="18.5703125" style="77" customWidth="1"/>
    <col min="15620" max="15620" width="25.28515625" style="77" customWidth="1"/>
    <col min="15621" max="15872" width="9.140625" style="77" customWidth="1"/>
    <col min="15873" max="15873" width="9" style="77" customWidth="1"/>
    <col min="15874" max="15874" width="47.7109375" style="77" customWidth="1"/>
    <col min="15875" max="15875" width="18.5703125" style="77" customWidth="1"/>
    <col min="15876" max="15876" width="25.28515625" style="77" customWidth="1"/>
    <col min="15877" max="16128" width="9.140625" style="77" customWidth="1"/>
    <col min="16129" max="16129" width="9" style="77" customWidth="1"/>
    <col min="16130" max="16130" width="47.7109375" style="77" customWidth="1"/>
    <col min="16131" max="16131" width="18.5703125" style="77" customWidth="1"/>
    <col min="16132" max="16132" width="25.28515625" style="77" customWidth="1"/>
    <col min="16133" max="16384" width="9.140625" style="77" customWidth="1"/>
  </cols>
  <sheetData>
    <row r="1" spans="1:4" ht="47.25" customHeight="1" x14ac:dyDescent="0.25">
      <c r="C1" s="323" t="s">
        <v>289</v>
      </c>
      <c r="D1" s="323"/>
    </row>
    <row r="2" spans="1:4" ht="39.75" customHeight="1" x14ac:dyDescent="0.25">
      <c r="B2" s="332" t="s">
        <v>111</v>
      </c>
      <c r="C2" s="332"/>
      <c r="D2" s="332"/>
    </row>
    <row r="4" spans="1:4" x14ac:dyDescent="0.25">
      <c r="A4" s="235" t="s">
        <v>38</v>
      </c>
      <c r="B4" s="333" t="s">
        <v>39</v>
      </c>
      <c r="C4" s="333"/>
      <c r="D4" s="236" t="s">
        <v>40</v>
      </c>
    </row>
    <row r="5" spans="1:4" x14ac:dyDescent="0.25">
      <c r="A5" s="143" t="s">
        <v>41</v>
      </c>
      <c r="B5" s="331" t="s">
        <v>42</v>
      </c>
      <c r="C5" s="331"/>
      <c r="D5" s="142">
        <v>93069</v>
      </c>
    </row>
    <row r="6" spans="1:4" x14ac:dyDescent="0.25">
      <c r="A6" s="143" t="s">
        <v>43</v>
      </c>
      <c r="B6" s="331" t="s">
        <v>44</v>
      </c>
      <c r="C6" s="331"/>
      <c r="D6" s="142">
        <v>93069</v>
      </c>
    </row>
    <row r="7" spans="1:4" x14ac:dyDescent="0.25">
      <c r="A7" s="143" t="s">
        <v>45</v>
      </c>
      <c r="B7" s="331" t="s">
        <v>46</v>
      </c>
      <c r="C7" s="331"/>
      <c r="D7" s="142">
        <v>279206</v>
      </c>
    </row>
    <row r="8" spans="1:4" x14ac:dyDescent="0.25">
      <c r="A8" s="143" t="s">
        <v>47</v>
      </c>
      <c r="B8" s="331" t="s">
        <v>48</v>
      </c>
      <c r="C8" s="331"/>
      <c r="D8" s="142">
        <v>93069</v>
      </c>
    </row>
    <row r="9" spans="1:4" x14ac:dyDescent="0.25">
      <c r="A9" s="143" t="s">
        <v>49</v>
      </c>
      <c r="B9" s="331" t="s">
        <v>50</v>
      </c>
      <c r="C9" s="331"/>
      <c r="D9" s="142">
        <v>407303</v>
      </c>
    </row>
    <row r="10" spans="1:4" x14ac:dyDescent="0.25">
      <c r="A10" s="143" t="s">
        <v>51</v>
      </c>
      <c r="B10" s="331" t="s">
        <v>52</v>
      </c>
      <c r="C10" s="331"/>
      <c r="D10" s="142">
        <v>372275</v>
      </c>
    </row>
    <row r="11" spans="1:4" x14ac:dyDescent="0.25">
      <c r="A11" s="143" t="s">
        <v>53</v>
      </c>
      <c r="B11" s="331" t="s">
        <v>54</v>
      </c>
      <c r="C11" s="331"/>
      <c r="D11" s="142">
        <v>2792751</v>
      </c>
    </row>
    <row r="12" spans="1:4" x14ac:dyDescent="0.25">
      <c r="A12" s="143" t="s">
        <v>55</v>
      </c>
      <c r="B12" s="331" t="s">
        <v>34</v>
      </c>
      <c r="C12" s="331"/>
      <c r="D12" s="142">
        <v>2233648</v>
      </c>
    </row>
    <row r="13" spans="1:4" x14ac:dyDescent="0.25">
      <c r="A13" s="143" t="s">
        <v>56</v>
      </c>
      <c r="B13" s="331" t="s">
        <v>57</v>
      </c>
      <c r="C13" s="331"/>
      <c r="D13" s="142">
        <v>3796468</v>
      </c>
    </row>
    <row r="14" spans="1:4" x14ac:dyDescent="0.25">
      <c r="A14" s="143" t="s">
        <v>58</v>
      </c>
      <c r="B14" s="331" t="s">
        <v>59</v>
      </c>
      <c r="C14" s="331"/>
      <c r="D14" s="142">
        <v>1535633</v>
      </c>
    </row>
    <row r="15" spans="1:4" x14ac:dyDescent="0.25">
      <c r="A15" s="143" t="s">
        <v>60</v>
      </c>
      <c r="B15" s="331" t="s">
        <v>61</v>
      </c>
      <c r="C15" s="331"/>
      <c r="D15" s="142">
        <v>1163358</v>
      </c>
    </row>
    <row r="16" spans="1:4" x14ac:dyDescent="0.25">
      <c r="A16" s="143" t="s">
        <v>62</v>
      </c>
      <c r="B16" s="331" t="s">
        <v>63</v>
      </c>
      <c r="C16" s="331"/>
      <c r="D16" s="142">
        <v>2073474</v>
      </c>
    </row>
    <row r="17" spans="1:4" x14ac:dyDescent="0.25">
      <c r="A17" s="143" t="s">
        <v>64</v>
      </c>
      <c r="B17" s="331" t="s">
        <v>65</v>
      </c>
      <c r="C17" s="331"/>
      <c r="D17" s="142">
        <v>1768305</v>
      </c>
    </row>
    <row r="18" spans="1:4" x14ac:dyDescent="0.25">
      <c r="A18" s="143" t="s">
        <v>66</v>
      </c>
      <c r="B18" s="331" t="s">
        <v>67</v>
      </c>
      <c r="C18" s="331"/>
      <c r="D18" s="142">
        <v>1349496</v>
      </c>
    </row>
    <row r="19" spans="1:4" x14ac:dyDescent="0.25">
      <c r="A19" s="143" t="s">
        <v>68</v>
      </c>
      <c r="B19" s="331" t="s">
        <v>69</v>
      </c>
      <c r="C19" s="331"/>
      <c r="D19" s="142">
        <v>1582167</v>
      </c>
    </row>
    <row r="20" spans="1:4" x14ac:dyDescent="0.25">
      <c r="A20" s="143" t="s">
        <v>70</v>
      </c>
      <c r="B20" s="331" t="s">
        <v>71</v>
      </c>
      <c r="C20" s="331"/>
      <c r="D20" s="142">
        <v>1023755</v>
      </c>
    </row>
    <row r="21" spans="1:4" x14ac:dyDescent="0.25">
      <c r="A21" s="143" t="s">
        <v>72</v>
      </c>
      <c r="B21" s="331" t="s">
        <v>73</v>
      </c>
      <c r="C21" s="331"/>
      <c r="D21" s="142">
        <v>837618</v>
      </c>
    </row>
    <row r="22" spans="1:4" x14ac:dyDescent="0.25">
      <c r="A22" s="143" t="s">
        <v>74</v>
      </c>
      <c r="B22" s="331" t="s">
        <v>75</v>
      </c>
      <c r="C22" s="331"/>
      <c r="D22" s="142">
        <v>1116824</v>
      </c>
    </row>
    <row r="23" spans="1:4" x14ac:dyDescent="0.25">
      <c r="A23" s="143" t="s">
        <v>76</v>
      </c>
      <c r="B23" s="331" t="s">
        <v>77</v>
      </c>
      <c r="C23" s="331"/>
      <c r="D23" s="142">
        <v>1655889</v>
      </c>
    </row>
    <row r="24" spans="1:4" x14ac:dyDescent="0.25">
      <c r="A24" s="143" t="s">
        <v>78</v>
      </c>
      <c r="B24" s="331" t="s">
        <v>79</v>
      </c>
      <c r="C24" s="331"/>
      <c r="D24" s="142">
        <v>1582167</v>
      </c>
    </row>
    <row r="25" spans="1:4" x14ac:dyDescent="0.25">
      <c r="A25" s="143" t="s">
        <v>80</v>
      </c>
      <c r="B25" s="331" t="s">
        <v>81</v>
      </c>
      <c r="C25" s="331"/>
      <c r="D25" s="142">
        <v>1058784</v>
      </c>
    </row>
    <row r="26" spans="1:4" x14ac:dyDescent="0.25">
      <c r="A26" s="143" t="s">
        <v>82</v>
      </c>
      <c r="B26" s="331" t="s">
        <v>83</v>
      </c>
      <c r="C26" s="331"/>
      <c r="D26" s="142">
        <v>1925422</v>
      </c>
    </row>
    <row r="27" spans="1:4" x14ac:dyDescent="0.25">
      <c r="A27" s="143" t="s">
        <v>84</v>
      </c>
      <c r="B27" s="331" t="s">
        <v>85</v>
      </c>
      <c r="C27" s="331"/>
      <c r="D27" s="142">
        <v>1396030</v>
      </c>
    </row>
    <row r="28" spans="1:4" x14ac:dyDescent="0.25">
      <c r="A28" s="143" t="s">
        <v>86</v>
      </c>
      <c r="B28" s="331" t="s">
        <v>87</v>
      </c>
      <c r="C28" s="331"/>
      <c r="D28" s="142">
        <v>2349788</v>
      </c>
    </row>
    <row r="29" spans="1:4" x14ac:dyDescent="0.25">
      <c r="A29" s="143" t="s">
        <v>88</v>
      </c>
      <c r="B29" s="331" t="s">
        <v>89</v>
      </c>
      <c r="C29" s="331"/>
      <c r="D29" s="142">
        <v>1543474</v>
      </c>
    </row>
    <row r="30" spans="1:4" x14ac:dyDescent="0.25">
      <c r="A30" s="143" t="s">
        <v>90</v>
      </c>
      <c r="B30" s="331" t="s">
        <v>91</v>
      </c>
      <c r="C30" s="331"/>
      <c r="D30" s="142">
        <v>1721770</v>
      </c>
    </row>
    <row r="31" spans="1:4" x14ac:dyDescent="0.25">
      <c r="A31" s="143" t="s">
        <v>92</v>
      </c>
      <c r="B31" s="331" t="s">
        <v>93</v>
      </c>
      <c r="C31" s="331"/>
      <c r="D31" s="142">
        <v>837618</v>
      </c>
    </row>
    <row r="32" spans="1:4" x14ac:dyDescent="0.25">
      <c r="A32" s="143" t="s">
        <v>94</v>
      </c>
      <c r="B32" s="331" t="s">
        <v>95</v>
      </c>
      <c r="C32" s="331"/>
      <c r="D32" s="142">
        <v>2652457</v>
      </c>
    </row>
    <row r="33" spans="1:4" x14ac:dyDescent="0.25">
      <c r="A33" s="143" t="s">
        <v>96</v>
      </c>
      <c r="B33" s="331" t="s">
        <v>97</v>
      </c>
      <c r="C33" s="331"/>
      <c r="D33" s="142">
        <v>1814839</v>
      </c>
    </row>
    <row r="34" spans="1:4" x14ac:dyDescent="0.25">
      <c r="A34" s="143" t="s">
        <v>98</v>
      </c>
      <c r="B34" s="331" t="s">
        <v>99</v>
      </c>
      <c r="C34" s="331"/>
      <c r="D34" s="142">
        <v>3209727</v>
      </c>
    </row>
    <row r="35" spans="1:4" x14ac:dyDescent="0.25">
      <c r="A35" s="143" t="s">
        <v>100</v>
      </c>
      <c r="B35" s="331" t="s">
        <v>101</v>
      </c>
      <c r="C35" s="331"/>
      <c r="D35" s="142">
        <v>3792804</v>
      </c>
    </row>
    <row r="36" spans="1:4" x14ac:dyDescent="0.25">
      <c r="A36" s="143" t="s">
        <v>102</v>
      </c>
      <c r="B36" s="331" t="s">
        <v>103</v>
      </c>
      <c r="C36" s="331"/>
      <c r="D36" s="142">
        <v>2669971</v>
      </c>
    </row>
    <row r="37" spans="1:4" x14ac:dyDescent="0.25">
      <c r="A37" s="143" t="s">
        <v>104</v>
      </c>
      <c r="B37" s="331" t="s">
        <v>105</v>
      </c>
      <c r="C37" s="331"/>
      <c r="D37" s="142">
        <v>1617196</v>
      </c>
    </row>
    <row r="38" spans="1:4" x14ac:dyDescent="0.25">
      <c r="A38" s="143" t="s">
        <v>106</v>
      </c>
      <c r="B38" s="331" t="s">
        <v>107</v>
      </c>
      <c r="C38" s="331"/>
      <c r="D38" s="142">
        <v>1256427</v>
      </c>
    </row>
    <row r="39" spans="1:4" x14ac:dyDescent="0.25">
      <c r="A39" s="143" t="s">
        <v>108</v>
      </c>
      <c r="B39" s="331" t="s">
        <v>109</v>
      </c>
      <c r="C39" s="331"/>
      <c r="D39" s="142">
        <v>1628702</v>
      </c>
    </row>
    <row r="40" spans="1:4" x14ac:dyDescent="0.25">
      <c r="A40" s="334" t="s">
        <v>110</v>
      </c>
      <c r="B40" s="334"/>
      <c r="C40" s="334"/>
      <c r="D40" s="142">
        <v>55324553</v>
      </c>
    </row>
  </sheetData>
  <mergeCells count="39">
    <mergeCell ref="B38:C38"/>
    <mergeCell ref="B39:C39"/>
    <mergeCell ref="A40:C40"/>
    <mergeCell ref="B32:C32"/>
    <mergeCell ref="B33:C33"/>
    <mergeCell ref="B34:C34"/>
    <mergeCell ref="B35:C35"/>
    <mergeCell ref="B36:C36"/>
    <mergeCell ref="B37:C37"/>
    <mergeCell ref="B31:C31"/>
    <mergeCell ref="B20:C20"/>
    <mergeCell ref="B21:C21"/>
    <mergeCell ref="B22:C22"/>
    <mergeCell ref="B23:C23"/>
    <mergeCell ref="B24:C24"/>
    <mergeCell ref="B25:C25"/>
    <mergeCell ref="B26:C26"/>
    <mergeCell ref="B27:C27"/>
    <mergeCell ref="B28:C28"/>
    <mergeCell ref="B29:C29"/>
    <mergeCell ref="B30:C30"/>
    <mergeCell ref="B19:C19"/>
    <mergeCell ref="B8:C8"/>
    <mergeCell ref="B9:C9"/>
    <mergeCell ref="B10:C10"/>
    <mergeCell ref="B11:C11"/>
    <mergeCell ref="B12:C12"/>
    <mergeCell ref="B13:C13"/>
    <mergeCell ref="B14:C14"/>
    <mergeCell ref="B15:C15"/>
    <mergeCell ref="B16:C16"/>
    <mergeCell ref="B17:C17"/>
    <mergeCell ref="B18:C18"/>
    <mergeCell ref="B7:C7"/>
    <mergeCell ref="C1:D1"/>
    <mergeCell ref="B2:D2"/>
    <mergeCell ref="B4:C4"/>
    <mergeCell ref="B5:C5"/>
    <mergeCell ref="B6:C6"/>
  </mergeCells>
  <pageMargins left="0.7" right="0.7" top="0.75" bottom="0.75" header="0.3" footer="0.3"/>
  <pageSetup paperSize="9" scale="86"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9"/>
  <sheetViews>
    <sheetView view="pageBreakPreview" zoomScale="130" zoomScaleNormal="100" zoomScaleSheetLayoutView="130" workbookViewId="0">
      <pane xSplit="1" ySplit="3" topLeftCell="B4" activePane="bottomRight" state="frozen"/>
      <selection pane="topRight" activeCell="B1" sqref="B1"/>
      <selection pane="bottomLeft" activeCell="A4" sqref="A4"/>
      <selection pane="bottomRight" activeCell="B4" sqref="B4"/>
    </sheetView>
  </sheetViews>
  <sheetFormatPr defaultRowHeight="15" x14ac:dyDescent="0.25"/>
  <cols>
    <col min="1" max="1" width="46.5703125" style="77" customWidth="1"/>
    <col min="2" max="2" width="15.42578125" style="77" customWidth="1"/>
    <col min="3" max="3" width="14.5703125" style="77" customWidth="1"/>
    <col min="4" max="256" width="9.140625" style="77" customWidth="1"/>
    <col min="257" max="257" width="46.5703125" style="77" customWidth="1"/>
    <col min="258" max="258" width="15.42578125" style="77" customWidth="1"/>
    <col min="259" max="259" width="14.5703125" style="77" customWidth="1"/>
    <col min="260" max="512" width="9.140625" style="77" customWidth="1"/>
    <col min="513" max="513" width="46.5703125" style="77" customWidth="1"/>
    <col min="514" max="514" width="15.42578125" style="77" customWidth="1"/>
    <col min="515" max="515" width="14.5703125" style="77" customWidth="1"/>
    <col min="516" max="768" width="9.140625" style="77" customWidth="1"/>
    <col min="769" max="769" width="46.5703125" style="77" customWidth="1"/>
    <col min="770" max="770" width="15.42578125" style="77" customWidth="1"/>
    <col min="771" max="771" width="14.5703125" style="77" customWidth="1"/>
    <col min="772" max="1024" width="9.140625" style="77" customWidth="1"/>
    <col min="1025" max="1025" width="46.5703125" style="77" customWidth="1"/>
    <col min="1026" max="1026" width="15.42578125" style="77" customWidth="1"/>
    <col min="1027" max="1027" width="14.5703125" style="77" customWidth="1"/>
    <col min="1028" max="1280" width="9.140625" style="77" customWidth="1"/>
    <col min="1281" max="1281" width="46.5703125" style="77" customWidth="1"/>
    <col min="1282" max="1282" width="15.42578125" style="77" customWidth="1"/>
    <col min="1283" max="1283" width="14.5703125" style="77" customWidth="1"/>
    <col min="1284" max="1536" width="9.140625" style="77" customWidth="1"/>
    <col min="1537" max="1537" width="46.5703125" style="77" customWidth="1"/>
    <col min="1538" max="1538" width="15.42578125" style="77" customWidth="1"/>
    <col min="1539" max="1539" width="14.5703125" style="77" customWidth="1"/>
    <col min="1540" max="1792" width="9.140625" style="77" customWidth="1"/>
    <col min="1793" max="1793" width="46.5703125" style="77" customWidth="1"/>
    <col min="1794" max="1794" width="15.42578125" style="77" customWidth="1"/>
    <col min="1795" max="1795" width="14.5703125" style="77" customWidth="1"/>
    <col min="1796" max="2048" width="9.140625" style="77" customWidth="1"/>
    <col min="2049" max="2049" width="46.5703125" style="77" customWidth="1"/>
    <col min="2050" max="2050" width="15.42578125" style="77" customWidth="1"/>
    <col min="2051" max="2051" width="14.5703125" style="77" customWidth="1"/>
    <col min="2052" max="2304" width="9.140625" style="77" customWidth="1"/>
    <col min="2305" max="2305" width="46.5703125" style="77" customWidth="1"/>
    <col min="2306" max="2306" width="15.42578125" style="77" customWidth="1"/>
    <col min="2307" max="2307" width="14.5703125" style="77" customWidth="1"/>
    <col min="2308" max="2560" width="9.140625" style="77" customWidth="1"/>
    <col min="2561" max="2561" width="46.5703125" style="77" customWidth="1"/>
    <col min="2562" max="2562" width="15.42578125" style="77" customWidth="1"/>
    <col min="2563" max="2563" width="14.5703125" style="77" customWidth="1"/>
    <col min="2564" max="2816" width="9.140625" style="77" customWidth="1"/>
    <col min="2817" max="2817" width="46.5703125" style="77" customWidth="1"/>
    <col min="2818" max="2818" width="15.42578125" style="77" customWidth="1"/>
    <col min="2819" max="2819" width="14.5703125" style="77" customWidth="1"/>
    <col min="2820" max="3072" width="9.140625" style="77" customWidth="1"/>
    <col min="3073" max="3073" width="46.5703125" style="77" customWidth="1"/>
    <col min="3074" max="3074" width="15.42578125" style="77" customWidth="1"/>
    <col min="3075" max="3075" width="14.5703125" style="77" customWidth="1"/>
    <col min="3076" max="3328" width="9.140625" style="77" customWidth="1"/>
    <col min="3329" max="3329" width="46.5703125" style="77" customWidth="1"/>
    <col min="3330" max="3330" width="15.42578125" style="77" customWidth="1"/>
    <col min="3331" max="3331" width="14.5703125" style="77" customWidth="1"/>
    <col min="3332" max="3584" width="9.140625" style="77" customWidth="1"/>
    <col min="3585" max="3585" width="46.5703125" style="77" customWidth="1"/>
    <col min="3586" max="3586" width="15.42578125" style="77" customWidth="1"/>
    <col min="3587" max="3587" width="14.5703125" style="77" customWidth="1"/>
    <col min="3588" max="3840" width="9.140625" style="77" customWidth="1"/>
    <col min="3841" max="3841" width="46.5703125" style="77" customWidth="1"/>
    <col min="3842" max="3842" width="15.42578125" style="77" customWidth="1"/>
    <col min="3843" max="3843" width="14.5703125" style="77" customWidth="1"/>
    <col min="3844" max="4096" width="9.140625" style="77" customWidth="1"/>
    <col min="4097" max="4097" width="46.5703125" style="77" customWidth="1"/>
    <col min="4098" max="4098" width="15.42578125" style="77" customWidth="1"/>
    <col min="4099" max="4099" width="14.5703125" style="77" customWidth="1"/>
    <col min="4100" max="4352" width="9.140625" style="77" customWidth="1"/>
    <col min="4353" max="4353" width="46.5703125" style="77" customWidth="1"/>
    <col min="4354" max="4354" width="15.42578125" style="77" customWidth="1"/>
    <col min="4355" max="4355" width="14.5703125" style="77" customWidth="1"/>
    <col min="4356" max="4608" width="9.140625" style="77" customWidth="1"/>
    <col min="4609" max="4609" width="46.5703125" style="77" customWidth="1"/>
    <col min="4610" max="4610" width="15.42578125" style="77" customWidth="1"/>
    <col min="4611" max="4611" width="14.5703125" style="77" customWidth="1"/>
    <col min="4612" max="4864" width="9.140625" style="77" customWidth="1"/>
    <col min="4865" max="4865" width="46.5703125" style="77" customWidth="1"/>
    <col min="4866" max="4866" width="15.42578125" style="77" customWidth="1"/>
    <col min="4867" max="4867" width="14.5703125" style="77" customWidth="1"/>
    <col min="4868" max="5120" width="9.140625" style="77" customWidth="1"/>
    <col min="5121" max="5121" width="46.5703125" style="77" customWidth="1"/>
    <col min="5122" max="5122" width="15.42578125" style="77" customWidth="1"/>
    <col min="5123" max="5123" width="14.5703125" style="77" customWidth="1"/>
    <col min="5124" max="5376" width="9.140625" style="77" customWidth="1"/>
    <col min="5377" max="5377" width="46.5703125" style="77" customWidth="1"/>
    <col min="5378" max="5378" width="15.42578125" style="77" customWidth="1"/>
    <col min="5379" max="5379" width="14.5703125" style="77" customWidth="1"/>
    <col min="5380" max="5632" width="9.140625" style="77" customWidth="1"/>
    <col min="5633" max="5633" width="46.5703125" style="77" customWidth="1"/>
    <col min="5634" max="5634" width="15.42578125" style="77" customWidth="1"/>
    <col min="5635" max="5635" width="14.5703125" style="77" customWidth="1"/>
    <col min="5636" max="5888" width="9.140625" style="77" customWidth="1"/>
    <col min="5889" max="5889" width="46.5703125" style="77" customWidth="1"/>
    <col min="5890" max="5890" width="15.42578125" style="77" customWidth="1"/>
    <col min="5891" max="5891" width="14.5703125" style="77" customWidth="1"/>
    <col min="5892" max="6144" width="9.140625" style="77" customWidth="1"/>
    <col min="6145" max="6145" width="46.5703125" style="77" customWidth="1"/>
    <col min="6146" max="6146" width="15.42578125" style="77" customWidth="1"/>
    <col min="6147" max="6147" width="14.5703125" style="77" customWidth="1"/>
    <col min="6148" max="6400" width="9.140625" style="77" customWidth="1"/>
    <col min="6401" max="6401" width="46.5703125" style="77" customWidth="1"/>
    <col min="6402" max="6402" width="15.42578125" style="77" customWidth="1"/>
    <col min="6403" max="6403" width="14.5703125" style="77" customWidth="1"/>
    <col min="6404" max="6656" width="9.140625" style="77" customWidth="1"/>
    <col min="6657" max="6657" width="46.5703125" style="77" customWidth="1"/>
    <col min="6658" max="6658" width="15.42578125" style="77" customWidth="1"/>
    <col min="6659" max="6659" width="14.5703125" style="77" customWidth="1"/>
    <col min="6660" max="6912" width="9.140625" style="77" customWidth="1"/>
    <col min="6913" max="6913" width="46.5703125" style="77" customWidth="1"/>
    <col min="6914" max="6914" width="15.42578125" style="77" customWidth="1"/>
    <col min="6915" max="6915" width="14.5703125" style="77" customWidth="1"/>
    <col min="6916" max="7168" width="9.140625" style="77" customWidth="1"/>
    <col min="7169" max="7169" width="46.5703125" style="77" customWidth="1"/>
    <col min="7170" max="7170" width="15.42578125" style="77" customWidth="1"/>
    <col min="7171" max="7171" width="14.5703125" style="77" customWidth="1"/>
    <col min="7172" max="7424" width="9.140625" style="77" customWidth="1"/>
    <col min="7425" max="7425" width="46.5703125" style="77" customWidth="1"/>
    <col min="7426" max="7426" width="15.42578125" style="77" customWidth="1"/>
    <col min="7427" max="7427" width="14.5703125" style="77" customWidth="1"/>
    <col min="7428" max="7680" width="9.140625" style="77" customWidth="1"/>
    <col min="7681" max="7681" width="46.5703125" style="77" customWidth="1"/>
    <col min="7682" max="7682" width="15.42578125" style="77" customWidth="1"/>
    <col min="7683" max="7683" width="14.5703125" style="77" customWidth="1"/>
    <col min="7684" max="7936" width="9.140625" style="77" customWidth="1"/>
    <col min="7937" max="7937" width="46.5703125" style="77" customWidth="1"/>
    <col min="7938" max="7938" width="15.42578125" style="77" customWidth="1"/>
    <col min="7939" max="7939" width="14.5703125" style="77" customWidth="1"/>
    <col min="7940" max="8192" width="9.140625" style="77" customWidth="1"/>
    <col min="8193" max="8193" width="46.5703125" style="77" customWidth="1"/>
    <col min="8194" max="8194" width="15.42578125" style="77" customWidth="1"/>
    <col min="8195" max="8195" width="14.5703125" style="77" customWidth="1"/>
    <col min="8196" max="8448" width="9.140625" style="77" customWidth="1"/>
    <col min="8449" max="8449" width="46.5703125" style="77" customWidth="1"/>
    <col min="8450" max="8450" width="15.42578125" style="77" customWidth="1"/>
    <col min="8451" max="8451" width="14.5703125" style="77" customWidth="1"/>
    <col min="8452" max="8704" width="9.140625" style="77" customWidth="1"/>
    <col min="8705" max="8705" width="46.5703125" style="77" customWidth="1"/>
    <col min="8706" max="8706" width="15.42578125" style="77" customWidth="1"/>
    <col min="8707" max="8707" width="14.5703125" style="77" customWidth="1"/>
    <col min="8708" max="8960" width="9.140625" style="77" customWidth="1"/>
    <col min="8961" max="8961" width="46.5703125" style="77" customWidth="1"/>
    <col min="8962" max="8962" width="15.42578125" style="77" customWidth="1"/>
    <col min="8963" max="8963" width="14.5703125" style="77" customWidth="1"/>
    <col min="8964" max="9216" width="9.140625" style="77" customWidth="1"/>
    <col min="9217" max="9217" width="46.5703125" style="77" customWidth="1"/>
    <col min="9218" max="9218" width="15.42578125" style="77" customWidth="1"/>
    <col min="9219" max="9219" width="14.5703125" style="77" customWidth="1"/>
    <col min="9220" max="9472" width="9.140625" style="77" customWidth="1"/>
    <col min="9473" max="9473" width="46.5703125" style="77" customWidth="1"/>
    <col min="9474" max="9474" width="15.42578125" style="77" customWidth="1"/>
    <col min="9475" max="9475" width="14.5703125" style="77" customWidth="1"/>
    <col min="9476" max="9728" width="9.140625" style="77" customWidth="1"/>
    <col min="9729" max="9729" width="46.5703125" style="77" customWidth="1"/>
    <col min="9730" max="9730" width="15.42578125" style="77" customWidth="1"/>
    <col min="9731" max="9731" width="14.5703125" style="77" customWidth="1"/>
    <col min="9732" max="9984" width="9.140625" style="77" customWidth="1"/>
    <col min="9985" max="9985" width="46.5703125" style="77" customWidth="1"/>
    <col min="9986" max="9986" width="15.42578125" style="77" customWidth="1"/>
    <col min="9987" max="9987" width="14.5703125" style="77" customWidth="1"/>
    <col min="9988" max="10240" width="9.140625" style="77" customWidth="1"/>
    <col min="10241" max="10241" width="46.5703125" style="77" customWidth="1"/>
    <col min="10242" max="10242" width="15.42578125" style="77" customWidth="1"/>
    <col min="10243" max="10243" width="14.5703125" style="77" customWidth="1"/>
    <col min="10244" max="10496" width="9.140625" style="77" customWidth="1"/>
    <col min="10497" max="10497" width="46.5703125" style="77" customWidth="1"/>
    <col min="10498" max="10498" width="15.42578125" style="77" customWidth="1"/>
    <col min="10499" max="10499" width="14.5703125" style="77" customWidth="1"/>
    <col min="10500" max="10752" width="9.140625" style="77" customWidth="1"/>
    <col min="10753" max="10753" width="46.5703125" style="77" customWidth="1"/>
    <col min="10754" max="10754" width="15.42578125" style="77" customWidth="1"/>
    <col min="10755" max="10755" width="14.5703125" style="77" customWidth="1"/>
    <col min="10756" max="11008" width="9.140625" style="77" customWidth="1"/>
    <col min="11009" max="11009" width="46.5703125" style="77" customWidth="1"/>
    <col min="11010" max="11010" width="15.42578125" style="77" customWidth="1"/>
    <col min="11011" max="11011" width="14.5703125" style="77" customWidth="1"/>
    <col min="11012" max="11264" width="9.140625" style="77" customWidth="1"/>
    <col min="11265" max="11265" width="46.5703125" style="77" customWidth="1"/>
    <col min="11266" max="11266" width="15.42578125" style="77" customWidth="1"/>
    <col min="11267" max="11267" width="14.5703125" style="77" customWidth="1"/>
    <col min="11268" max="11520" width="9.140625" style="77" customWidth="1"/>
    <col min="11521" max="11521" width="46.5703125" style="77" customWidth="1"/>
    <col min="11522" max="11522" width="15.42578125" style="77" customWidth="1"/>
    <col min="11523" max="11523" width="14.5703125" style="77" customWidth="1"/>
    <col min="11524" max="11776" width="9.140625" style="77" customWidth="1"/>
    <col min="11777" max="11777" width="46.5703125" style="77" customWidth="1"/>
    <col min="11778" max="11778" width="15.42578125" style="77" customWidth="1"/>
    <col min="11779" max="11779" width="14.5703125" style="77" customWidth="1"/>
    <col min="11780" max="12032" width="9.140625" style="77" customWidth="1"/>
    <col min="12033" max="12033" width="46.5703125" style="77" customWidth="1"/>
    <col min="12034" max="12034" width="15.42578125" style="77" customWidth="1"/>
    <col min="12035" max="12035" width="14.5703125" style="77" customWidth="1"/>
    <col min="12036" max="12288" width="9.140625" style="77" customWidth="1"/>
    <col min="12289" max="12289" width="46.5703125" style="77" customWidth="1"/>
    <col min="12290" max="12290" width="15.42578125" style="77" customWidth="1"/>
    <col min="12291" max="12291" width="14.5703125" style="77" customWidth="1"/>
    <col min="12292" max="12544" width="9.140625" style="77" customWidth="1"/>
    <col min="12545" max="12545" width="46.5703125" style="77" customWidth="1"/>
    <col min="12546" max="12546" width="15.42578125" style="77" customWidth="1"/>
    <col min="12547" max="12547" width="14.5703125" style="77" customWidth="1"/>
    <col min="12548" max="12800" width="9.140625" style="77" customWidth="1"/>
    <col min="12801" max="12801" width="46.5703125" style="77" customWidth="1"/>
    <col min="12802" max="12802" width="15.42578125" style="77" customWidth="1"/>
    <col min="12803" max="12803" width="14.5703125" style="77" customWidth="1"/>
    <col min="12804" max="13056" width="9.140625" style="77" customWidth="1"/>
    <col min="13057" max="13057" width="46.5703125" style="77" customWidth="1"/>
    <col min="13058" max="13058" width="15.42578125" style="77" customWidth="1"/>
    <col min="13059" max="13059" width="14.5703125" style="77" customWidth="1"/>
    <col min="13060" max="13312" width="9.140625" style="77" customWidth="1"/>
    <col min="13313" max="13313" width="46.5703125" style="77" customWidth="1"/>
    <col min="13314" max="13314" width="15.42578125" style="77" customWidth="1"/>
    <col min="13315" max="13315" width="14.5703125" style="77" customWidth="1"/>
    <col min="13316" max="13568" width="9.140625" style="77" customWidth="1"/>
    <col min="13569" max="13569" width="46.5703125" style="77" customWidth="1"/>
    <col min="13570" max="13570" width="15.42578125" style="77" customWidth="1"/>
    <col min="13571" max="13571" width="14.5703125" style="77" customWidth="1"/>
    <col min="13572" max="13824" width="9.140625" style="77" customWidth="1"/>
    <col min="13825" max="13825" width="46.5703125" style="77" customWidth="1"/>
    <col min="13826" max="13826" width="15.42578125" style="77" customWidth="1"/>
    <col min="13827" max="13827" width="14.5703125" style="77" customWidth="1"/>
    <col min="13828" max="14080" width="9.140625" style="77" customWidth="1"/>
    <col min="14081" max="14081" width="46.5703125" style="77" customWidth="1"/>
    <col min="14082" max="14082" width="15.42578125" style="77" customWidth="1"/>
    <col min="14083" max="14083" width="14.5703125" style="77" customWidth="1"/>
    <col min="14084" max="14336" width="9.140625" style="77" customWidth="1"/>
    <col min="14337" max="14337" width="46.5703125" style="77" customWidth="1"/>
    <col min="14338" max="14338" width="15.42578125" style="77" customWidth="1"/>
    <col min="14339" max="14339" width="14.5703125" style="77" customWidth="1"/>
    <col min="14340" max="14592" width="9.140625" style="77" customWidth="1"/>
    <col min="14593" max="14593" width="46.5703125" style="77" customWidth="1"/>
    <col min="14594" max="14594" width="15.42578125" style="77" customWidth="1"/>
    <col min="14595" max="14595" width="14.5703125" style="77" customWidth="1"/>
    <col min="14596" max="14848" width="9.140625" style="77" customWidth="1"/>
    <col min="14849" max="14849" width="46.5703125" style="77" customWidth="1"/>
    <col min="14850" max="14850" width="15.42578125" style="77" customWidth="1"/>
    <col min="14851" max="14851" width="14.5703125" style="77" customWidth="1"/>
    <col min="14852" max="15104" width="9.140625" style="77" customWidth="1"/>
    <col min="15105" max="15105" width="46.5703125" style="77" customWidth="1"/>
    <col min="15106" max="15106" width="15.42578125" style="77" customWidth="1"/>
    <col min="15107" max="15107" width="14.5703125" style="77" customWidth="1"/>
    <col min="15108" max="15360" width="9.140625" style="77" customWidth="1"/>
    <col min="15361" max="15361" width="46.5703125" style="77" customWidth="1"/>
    <col min="15362" max="15362" width="15.42578125" style="77" customWidth="1"/>
    <col min="15363" max="15363" width="14.5703125" style="77" customWidth="1"/>
    <col min="15364" max="15616" width="9.140625" style="77" customWidth="1"/>
    <col min="15617" max="15617" width="46.5703125" style="77" customWidth="1"/>
    <col min="15618" max="15618" width="15.42578125" style="77" customWidth="1"/>
    <col min="15619" max="15619" width="14.5703125" style="77" customWidth="1"/>
    <col min="15620" max="15872" width="9.140625" style="77" customWidth="1"/>
    <col min="15873" max="15873" width="46.5703125" style="77" customWidth="1"/>
    <col min="15874" max="15874" width="15.42578125" style="77" customWidth="1"/>
    <col min="15875" max="15875" width="14.5703125" style="77" customWidth="1"/>
    <col min="15876" max="16128" width="9.140625" style="77" customWidth="1"/>
    <col min="16129" max="16129" width="46.5703125" style="77" customWidth="1"/>
    <col min="16130" max="16130" width="15.42578125" style="77" customWidth="1"/>
    <col min="16131" max="16131" width="14.5703125" style="77" customWidth="1"/>
    <col min="16132" max="16384" width="9.140625" style="77" customWidth="1"/>
  </cols>
  <sheetData>
    <row r="1" spans="1:3" ht="48.75" customHeight="1" x14ac:dyDescent="0.25">
      <c r="B1" s="271" t="s">
        <v>462</v>
      </c>
      <c r="C1" s="271"/>
    </row>
    <row r="2" spans="1:3" ht="58.5" customHeight="1" x14ac:dyDescent="0.25">
      <c r="A2" s="332" t="s">
        <v>304</v>
      </c>
      <c r="B2" s="332"/>
      <c r="C2" s="332"/>
    </row>
    <row r="3" spans="1:3" ht="45" x14ac:dyDescent="0.25">
      <c r="A3" s="128" t="s">
        <v>292</v>
      </c>
      <c r="B3" s="129" t="s">
        <v>293</v>
      </c>
      <c r="C3" s="135" t="s">
        <v>305</v>
      </c>
    </row>
    <row r="4" spans="1:3" x14ac:dyDescent="0.25">
      <c r="A4" s="130" t="s">
        <v>42</v>
      </c>
      <c r="B4" s="131">
        <v>3666</v>
      </c>
      <c r="C4" s="131">
        <v>172395</v>
      </c>
    </row>
    <row r="5" spans="1:3" x14ac:dyDescent="0.25">
      <c r="A5" s="130" t="s">
        <v>306</v>
      </c>
      <c r="B5" s="131">
        <v>501942</v>
      </c>
      <c r="C5" s="131">
        <v>26407587</v>
      </c>
    </row>
    <row r="6" spans="1:3" x14ac:dyDescent="0.25">
      <c r="A6" s="130" t="s">
        <v>112</v>
      </c>
      <c r="B6" s="131">
        <v>4765</v>
      </c>
      <c r="C6" s="131">
        <v>214023</v>
      </c>
    </row>
    <row r="7" spans="1:3" x14ac:dyDescent="0.25">
      <c r="A7" s="130" t="s">
        <v>46</v>
      </c>
      <c r="B7" s="131">
        <v>29168</v>
      </c>
      <c r="C7" s="131">
        <v>1215941</v>
      </c>
    </row>
    <row r="8" spans="1:3" x14ac:dyDescent="0.25">
      <c r="A8" s="130" t="s">
        <v>297</v>
      </c>
      <c r="B8" s="131">
        <v>1497</v>
      </c>
      <c r="C8" s="131">
        <v>59680</v>
      </c>
    </row>
    <row r="9" spans="1:3" x14ac:dyDescent="0.25">
      <c r="A9" s="130" t="s">
        <v>48</v>
      </c>
      <c r="B9" s="131">
        <v>34916</v>
      </c>
      <c r="C9" s="131">
        <v>1436066</v>
      </c>
    </row>
    <row r="10" spans="1:3" x14ac:dyDescent="0.25">
      <c r="A10" s="130" t="s">
        <v>307</v>
      </c>
      <c r="B10" s="131">
        <v>117265</v>
      </c>
      <c r="C10" s="131">
        <v>5229335</v>
      </c>
    </row>
    <row r="11" spans="1:3" x14ac:dyDescent="0.25">
      <c r="A11" s="130" t="s">
        <v>50</v>
      </c>
      <c r="B11" s="131">
        <v>4815</v>
      </c>
      <c r="C11" s="131">
        <v>204000</v>
      </c>
    </row>
    <row r="12" spans="1:3" x14ac:dyDescent="0.25">
      <c r="A12" s="130" t="s">
        <v>308</v>
      </c>
      <c r="B12" s="131">
        <v>82205</v>
      </c>
      <c r="C12" s="131">
        <v>4236434</v>
      </c>
    </row>
    <row r="13" spans="1:3" x14ac:dyDescent="0.25">
      <c r="A13" s="130" t="s">
        <v>52</v>
      </c>
      <c r="B13" s="131">
        <v>24220</v>
      </c>
      <c r="C13" s="131">
        <v>1026141</v>
      </c>
    </row>
    <row r="14" spans="1:3" x14ac:dyDescent="0.25">
      <c r="A14" s="130" t="s">
        <v>54</v>
      </c>
      <c r="B14" s="131">
        <v>101081</v>
      </c>
      <c r="C14" s="131">
        <v>4408142</v>
      </c>
    </row>
    <row r="15" spans="1:3" x14ac:dyDescent="0.25">
      <c r="A15" s="130" t="s">
        <v>309</v>
      </c>
      <c r="B15" s="131">
        <v>62201</v>
      </c>
      <c r="C15" s="131">
        <v>2669978</v>
      </c>
    </row>
    <row r="16" spans="1:3" x14ac:dyDescent="0.25">
      <c r="A16" s="130" t="s">
        <v>57</v>
      </c>
      <c r="B16" s="131">
        <v>40482</v>
      </c>
      <c r="C16" s="131">
        <v>1546244</v>
      </c>
    </row>
    <row r="17" spans="1:3" x14ac:dyDescent="0.25">
      <c r="A17" s="130" t="s">
        <v>59</v>
      </c>
      <c r="B17" s="131">
        <v>16932</v>
      </c>
      <c r="C17" s="131">
        <v>650712</v>
      </c>
    </row>
    <row r="18" spans="1:3" x14ac:dyDescent="0.25">
      <c r="A18" s="130" t="s">
        <v>61</v>
      </c>
      <c r="B18" s="131">
        <v>12111</v>
      </c>
      <c r="C18" s="131">
        <v>455676</v>
      </c>
    </row>
    <row r="19" spans="1:3" x14ac:dyDescent="0.25">
      <c r="A19" s="130" t="s">
        <v>63</v>
      </c>
      <c r="B19" s="131">
        <v>15043</v>
      </c>
      <c r="C19" s="131">
        <v>558660</v>
      </c>
    </row>
    <row r="20" spans="1:3" x14ac:dyDescent="0.25">
      <c r="A20" s="130" t="s">
        <v>65</v>
      </c>
      <c r="B20" s="131">
        <v>13165</v>
      </c>
      <c r="C20" s="131">
        <v>498383</v>
      </c>
    </row>
    <row r="21" spans="1:3" x14ac:dyDescent="0.25">
      <c r="A21" s="130" t="s">
        <v>67</v>
      </c>
      <c r="B21" s="131">
        <v>46967</v>
      </c>
      <c r="C21" s="131">
        <v>1840715</v>
      </c>
    </row>
    <row r="22" spans="1:3" x14ac:dyDescent="0.25">
      <c r="A22" s="130" t="s">
        <v>69</v>
      </c>
      <c r="B22" s="131">
        <v>42170</v>
      </c>
      <c r="C22" s="131">
        <v>1615814</v>
      </c>
    </row>
    <row r="23" spans="1:3" x14ac:dyDescent="0.25">
      <c r="A23" s="130" t="s">
        <v>71</v>
      </c>
      <c r="B23" s="131">
        <v>12347</v>
      </c>
      <c r="C23" s="131">
        <v>467745</v>
      </c>
    </row>
    <row r="24" spans="1:3" x14ac:dyDescent="0.25">
      <c r="A24" s="130" t="s">
        <v>73</v>
      </c>
      <c r="B24" s="131">
        <v>21498</v>
      </c>
      <c r="C24" s="131">
        <v>820722</v>
      </c>
    </row>
    <row r="25" spans="1:3" x14ac:dyDescent="0.25">
      <c r="A25" s="130" t="s">
        <v>75</v>
      </c>
      <c r="B25" s="131">
        <v>14867</v>
      </c>
      <c r="C25" s="131">
        <v>568415</v>
      </c>
    </row>
    <row r="26" spans="1:3" x14ac:dyDescent="0.25">
      <c r="A26" s="130" t="s">
        <v>77</v>
      </c>
      <c r="B26" s="131">
        <v>36348</v>
      </c>
      <c r="C26" s="131">
        <v>1382102</v>
      </c>
    </row>
    <row r="27" spans="1:3" x14ac:dyDescent="0.25">
      <c r="A27" s="130" t="s">
        <v>79</v>
      </c>
      <c r="B27" s="131">
        <v>14746</v>
      </c>
      <c r="C27" s="131">
        <v>554598</v>
      </c>
    </row>
    <row r="28" spans="1:3" x14ac:dyDescent="0.25">
      <c r="A28" s="130" t="s">
        <v>81</v>
      </c>
      <c r="B28" s="131">
        <v>25361</v>
      </c>
      <c r="C28" s="131">
        <v>980266</v>
      </c>
    </row>
    <row r="29" spans="1:3" x14ac:dyDescent="0.25">
      <c r="A29" s="130" t="s">
        <v>83</v>
      </c>
      <c r="B29" s="131">
        <v>25118</v>
      </c>
      <c r="C29" s="131">
        <v>960826</v>
      </c>
    </row>
    <row r="30" spans="1:3" x14ac:dyDescent="0.25">
      <c r="A30" s="130" t="s">
        <v>85</v>
      </c>
      <c r="B30" s="131">
        <v>17652</v>
      </c>
      <c r="C30" s="131">
        <v>672938</v>
      </c>
    </row>
    <row r="31" spans="1:3" x14ac:dyDescent="0.25">
      <c r="A31" s="130" t="s">
        <v>87</v>
      </c>
      <c r="B31" s="131">
        <v>57970</v>
      </c>
      <c r="C31" s="131">
        <v>2197642</v>
      </c>
    </row>
    <row r="32" spans="1:3" x14ac:dyDescent="0.25">
      <c r="A32" s="130" t="s">
        <v>89</v>
      </c>
      <c r="B32" s="131">
        <v>22817</v>
      </c>
      <c r="C32" s="131">
        <v>885471</v>
      </c>
    </row>
    <row r="33" spans="1:3" x14ac:dyDescent="0.25">
      <c r="A33" s="130" t="s">
        <v>91</v>
      </c>
      <c r="B33" s="131">
        <v>20825</v>
      </c>
      <c r="C33" s="131">
        <v>789232</v>
      </c>
    </row>
    <row r="34" spans="1:3" x14ac:dyDescent="0.25">
      <c r="A34" s="130" t="s">
        <v>93</v>
      </c>
      <c r="B34" s="131">
        <v>19704</v>
      </c>
      <c r="C34" s="131">
        <v>752742</v>
      </c>
    </row>
    <row r="35" spans="1:3" x14ac:dyDescent="0.25">
      <c r="A35" s="130" t="s">
        <v>95</v>
      </c>
      <c r="B35" s="131">
        <v>34921</v>
      </c>
      <c r="C35" s="131">
        <v>1336747</v>
      </c>
    </row>
    <row r="36" spans="1:3" x14ac:dyDescent="0.25">
      <c r="A36" s="130" t="s">
        <v>97</v>
      </c>
      <c r="B36" s="131">
        <v>10922</v>
      </c>
      <c r="C36" s="131">
        <v>406698</v>
      </c>
    </row>
    <row r="37" spans="1:3" x14ac:dyDescent="0.25">
      <c r="A37" s="130" t="s">
        <v>99</v>
      </c>
      <c r="B37" s="131">
        <v>62565</v>
      </c>
      <c r="C37" s="131">
        <v>2435864</v>
      </c>
    </row>
    <row r="38" spans="1:3" x14ac:dyDescent="0.25">
      <c r="A38" s="130" t="s">
        <v>101</v>
      </c>
      <c r="B38" s="131">
        <v>58144</v>
      </c>
      <c r="C38" s="131">
        <v>2243584</v>
      </c>
    </row>
    <row r="39" spans="1:3" x14ac:dyDescent="0.25">
      <c r="A39" s="130" t="s">
        <v>103</v>
      </c>
      <c r="B39" s="131">
        <v>21190</v>
      </c>
      <c r="C39" s="131">
        <v>809370</v>
      </c>
    </row>
    <row r="40" spans="1:3" x14ac:dyDescent="0.25">
      <c r="A40" s="130" t="s">
        <v>105</v>
      </c>
      <c r="B40" s="131">
        <v>23987</v>
      </c>
      <c r="C40" s="131">
        <v>933254</v>
      </c>
    </row>
    <row r="41" spans="1:3" x14ac:dyDescent="0.25">
      <c r="A41" s="130" t="s">
        <v>107</v>
      </c>
      <c r="B41" s="131">
        <v>16357</v>
      </c>
      <c r="C41" s="131">
        <v>619277</v>
      </c>
    </row>
    <row r="42" spans="1:3" x14ac:dyDescent="0.25">
      <c r="A42" s="130" t="s">
        <v>109</v>
      </c>
      <c r="B42" s="131">
        <v>14759</v>
      </c>
      <c r="C42" s="131">
        <v>551999</v>
      </c>
    </row>
    <row r="43" spans="1:3" x14ac:dyDescent="0.25">
      <c r="A43" s="130" t="s">
        <v>116</v>
      </c>
      <c r="B43" s="131">
        <v>7306</v>
      </c>
      <c r="C43" s="131">
        <v>317598</v>
      </c>
    </row>
    <row r="44" spans="1:3" x14ac:dyDescent="0.25">
      <c r="A44" s="130" t="s">
        <v>117</v>
      </c>
      <c r="B44" s="131">
        <v>9833</v>
      </c>
      <c r="C44" s="131">
        <v>395859</v>
      </c>
    </row>
    <row r="45" spans="1:3" x14ac:dyDescent="0.25">
      <c r="A45" s="130" t="s">
        <v>299</v>
      </c>
      <c r="B45" s="131">
        <v>24178</v>
      </c>
      <c r="C45" s="131">
        <v>963352</v>
      </c>
    </row>
    <row r="46" spans="1:3" x14ac:dyDescent="0.25">
      <c r="A46" s="130" t="s">
        <v>300</v>
      </c>
      <c r="B46" s="131">
        <v>6518</v>
      </c>
      <c r="C46" s="131">
        <v>258298</v>
      </c>
    </row>
    <row r="47" spans="1:3" x14ac:dyDescent="0.25">
      <c r="A47" s="130" t="s">
        <v>301</v>
      </c>
      <c r="B47" s="131">
        <v>3975</v>
      </c>
      <c r="C47" s="131">
        <v>136992</v>
      </c>
    </row>
    <row r="48" spans="1:3" x14ac:dyDescent="0.25">
      <c r="A48" s="130" t="s">
        <v>119</v>
      </c>
      <c r="B48" s="131">
        <v>3474</v>
      </c>
      <c r="C48" s="131">
        <v>118186</v>
      </c>
    </row>
    <row r="49" spans="1:3" ht="30" x14ac:dyDescent="0.25">
      <c r="A49" s="130" t="s">
        <v>120</v>
      </c>
      <c r="B49" s="132">
        <v>78</v>
      </c>
      <c r="C49" s="131">
        <v>3251</v>
      </c>
    </row>
    <row r="50" spans="1:3" x14ac:dyDescent="0.25">
      <c r="A50" s="130" t="s">
        <v>310</v>
      </c>
      <c r="B50" s="131">
        <v>7755</v>
      </c>
      <c r="C50" s="131">
        <v>341343</v>
      </c>
    </row>
    <row r="51" spans="1:3" x14ac:dyDescent="0.25">
      <c r="A51" s="130" t="s">
        <v>311</v>
      </c>
      <c r="B51" s="132">
        <v>676</v>
      </c>
      <c r="C51" s="131">
        <v>29910</v>
      </c>
    </row>
    <row r="52" spans="1:3" x14ac:dyDescent="0.25">
      <c r="A52" s="130" t="s">
        <v>312</v>
      </c>
      <c r="B52" s="131">
        <v>10349</v>
      </c>
      <c r="C52" s="131">
        <v>442265</v>
      </c>
    </row>
    <row r="53" spans="1:3" x14ac:dyDescent="0.25">
      <c r="A53" s="130" t="s">
        <v>313</v>
      </c>
      <c r="B53" s="131">
        <v>3167</v>
      </c>
      <c r="C53" s="131">
        <v>135099</v>
      </c>
    </row>
    <row r="54" spans="1:3" x14ac:dyDescent="0.25">
      <c r="A54" s="130" t="s">
        <v>314</v>
      </c>
      <c r="B54" s="131">
        <v>2431</v>
      </c>
      <c r="C54" s="131">
        <v>117247</v>
      </c>
    </row>
    <row r="55" spans="1:3" x14ac:dyDescent="0.25">
      <c r="A55" s="130" t="s">
        <v>315</v>
      </c>
      <c r="B55" s="131">
        <v>2390</v>
      </c>
      <c r="C55" s="131">
        <v>101500</v>
      </c>
    </row>
    <row r="56" spans="1:3" x14ac:dyDescent="0.25">
      <c r="A56" s="130" t="s">
        <v>316</v>
      </c>
      <c r="B56" s="131">
        <v>1238</v>
      </c>
      <c r="C56" s="131">
        <v>52811</v>
      </c>
    </row>
    <row r="57" spans="1:3" x14ac:dyDescent="0.25">
      <c r="A57" s="130" t="s">
        <v>317</v>
      </c>
      <c r="B57" s="131">
        <v>5636</v>
      </c>
      <c r="C57" s="131">
        <v>241118</v>
      </c>
    </row>
    <row r="58" spans="1:3" x14ac:dyDescent="0.25">
      <c r="A58" s="130" t="s">
        <v>318</v>
      </c>
      <c r="B58" s="131">
        <v>2672</v>
      </c>
      <c r="C58" s="131">
        <v>117203</v>
      </c>
    </row>
    <row r="59" spans="1:3" x14ac:dyDescent="0.25">
      <c r="A59" s="130" t="s">
        <v>319</v>
      </c>
      <c r="B59" s="131">
        <v>2236</v>
      </c>
      <c r="C59" s="131">
        <v>89593</v>
      </c>
    </row>
    <row r="60" spans="1:3" x14ac:dyDescent="0.25">
      <c r="A60" s="130" t="s">
        <v>320</v>
      </c>
      <c r="B60" s="131">
        <v>2133</v>
      </c>
      <c r="C60" s="131">
        <v>93344</v>
      </c>
    </row>
    <row r="61" spans="1:3" x14ac:dyDescent="0.25">
      <c r="A61" s="130" t="s">
        <v>321</v>
      </c>
      <c r="B61" s="131">
        <v>8855</v>
      </c>
      <c r="C61" s="131">
        <v>377444</v>
      </c>
    </row>
    <row r="62" spans="1:3" x14ac:dyDescent="0.25">
      <c r="A62" s="130" t="s">
        <v>322</v>
      </c>
      <c r="B62" s="131">
        <v>4798</v>
      </c>
      <c r="C62" s="131">
        <v>208937</v>
      </c>
    </row>
    <row r="63" spans="1:3" x14ac:dyDescent="0.25">
      <c r="A63" s="130" t="s">
        <v>323</v>
      </c>
      <c r="B63" s="132">
        <v>805</v>
      </c>
      <c r="C63" s="131">
        <v>35270</v>
      </c>
    </row>
    <row r="64" spans="1:3" ht="30" x14ac:dyDescent="0.25">
      <c r="A64" s="130" t="s">
        <v>324</v>
      </c>
      <c r="B64" s="131">
        <v>7130</v>
      </c>
      <c r="C64" s="131">
        <v>296471</v>
      </c>
    </row>
    <row r="65" spans="1:3" x14ac:dyDescent="0.25">
      <c r="A65" s="130" t="s">
        <v>325</v>
      </c>
      <c r="B65" s="131">
        <v>1646</v>
      </c>
      <c r="C65" s="131">
        <v>70967</v>
      </c>
    </row>
    <row r="66" spans="1:3" x14ac:dyDescent="0.25">
      <c r="A66" s="130" t="s">
        <v>326</v>
      </c>
      <c r="B66" s="131">
        <v>3525</v>
      </c>
      <c r="C66" s="131">
        <v>148168</v>
      </c>
    </row>
    <row r="67" spans="1:3" x14ac:dyDescent="0.25">
      <c r="A67" s="130" t="s">
        <v>327</v>
      </c>
      <c r="B67" s="131">
        <v>6363</v>
      </c>
      <c r="C67" s="131">
        <v>274638</v>
      </c>
    </row>
    <row r="68" spans="1:3" x14ac:dyDescent="0.25">
      <c r="A68" s="130" t="s">
        <v>328</v>
      </c>
      <c r="B68" s="132">
        <v>806</v>
      </c>
      <c r="C68" s="131">
        <v>34925</v>
      </c>
    </row>
    <row r="69" spans="1:3" x14ac:dyDescent="0.25">
      <c r="A69" s="130" t="s">
        <v>329</v>
      </c>
      <c r="B69" s="132">
        <v>912</v>
      </c>
      <c r="C69" s="131">
        <v>39028</v>
      </c>
    </row>
    <row r="70" spans="1:3" x14ac:dyDescent="0.25">
      <c r="A70" s="130" t="s">
        <v>330</v>
      </c>
      <c r="B70" s="131">
        <v>5259</v>
      </c>
      <c r="C70" s="131">
        <v>218853</v>
      </c>
    </row>
    <row r="71" spans="1:3" x14ac:dyDescent="0.25">
      <c r="A71" s="130" t="s">
        <v>331</v>
      </c>
      <c r="B71" s="131">
        <v>2078</v>
      </c>
      <c r="C71" s="131">
        <v>76120</v>
      </c>
    </row>
    <row r="72" spans="1:3" x14ac:dyDescent="0.25">
      <c r="A72" s="130" t="s">
        <v>332</v>
      </c>
      <c r="B72" s="131">
        <v>3481</v>
      </c>
      <c r="C72" s="131">
        <v>135167</v>
      </c>
    </row>
    <row r="73" spans="1:3" x14ac:dyDescent="0.25">
      <c r="A73" s="130" t="s">
        <v>333</v>
      </c>
      <c r="B73" s="131">
        <v>1975</v>
      </c>
      <c r="C73" s="131">
        <v>82564</v>
      </c>
    </row>
    <row r="74" spans="1:3" x14ac:dyDescent="0.25">
      <c r="A74" s="130" t="s">
        <v>334</v>
      </c>
      <c r="B74" s="131">
        <v>1935</v>
      </c>
      <c r="C74" s="131">
        <v>72709</v>
      </c>
    </row>
    <row r="75" spans="1:3" x14ac:dyDescent="0.25">
      <c r="A75" s="130" t="s">
        <v>335</v>
      </c>
      <c r="B75" s="132">
        <v>289</v>
      </c>
      <c r="C75" s="131">
        <v>12194</v>
      </c>
    </row>
    <row r="76" spans="1:3" x14ac:dyDescent="0.25">
      <c r="A76" s="130" t="s">
        <v>336</v>
      </c>
      <c r="B76" s="132">
        <v>735</v>
      </c>
      <c r="C76" s="131">
        <v>33358</v>
      </c>
    </row>
    <row r="77" spans="1:3" x14ac:dyDescent="0.25">
      <c r="A77" s="130" t="s">
        <v>337</v>
      </c>
      <c r="B77" s="131">
        <v>1472</v>
      </c>
      <c r="C77" s="131">
        <v>65811</v>
      </c>
    </row>
    <row r="78" spans="1:3" x14ac:dyDescent="0.25">
      <c r="A78" s="130" t="s">
        <v>338</v>
      </c>
      <c r="B78" s="132">
        <v>871</v>
      </c>
      <c r="C78" s="131">
        <v>42195</v>
      </c>
    </row>
    <row r="79" spans="1:3" x14ac:dyDescent="0.25">
      <c r="A79" s="130" t="s">
        <v>303</v>
      </c>
      <c r="B79" s="131">
        <v>1835689</v>
      </c>
      <c r="C79" s="131">
        <v>80995206</v>
      </c>
    </row>
  </sheetData>
  <mergeCells count="2">
    <mergeCell ref="B1:C1"/>
    <mergeCell ref="A2:C2"/>
  </mergeCells>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view="pageBreakPreview" zoomScale="120" zoomScaleNormal="100" zoomScaleSheetLayoutView="120" workbookViewId="0">
      <pane xSplit="1" ySplit="3" topLeftCell="B43" activePane="bottomRight" state="frozen"/>
      <selection pane="topRight" activeCell="B1" sqref="B1"/>
      <selection pane="bottomLeft" activeCell="A4" sqref="A4"/>
      <selection pane="bottomRight" activeCell="C1" sqref="C1:D1"/>
    </sheetView>
  </sheetViews>
  <sheetFormatPr defaultRowHeight="15" x14ac:dyDescent="0.25"/>
  <cols>
    <col min="1" max="1" width="46.5703125" style="77" customWidth="1"/>
    <col min="2" max="2" width="15.42578125" style="77" customWidth="1"/>
    <col min="3" max="3" width="14.5703125" style="77" customWidth="1"/>
    <col min="4" max="4" width="15.28515625" style="77" customWidth="1"/>
    <col min="5" max="256" width="9.140625" style="77" customWidth="1"/>
    <col min="257" max="257" width="46.5703125" style="77" customWidth="1"/>
    <col min="258" max="258" width="15.42578125" style="77" customWidth="1"/>
    <col min="259" max="259" width="14.5703125" style="77" customWidth="1"/>
    <col min="260" max="260" width="15.28515625" style="77" customWidth="1"/>
    <col min="261" max="512" width="9.140625" style="77" customWidth="1"/>
    <col min="513" max="513" width="46.5703125" style="77" customWidth="1"/>
    <col min="514" max="514" width="15.42578125" style="77" customWidth="1"/>
    <col min="515" max="515" width="14.5703125" style="77" customWidth="1"/>
    <col min="516" max="516" width="15.28515625" style="77" customWidth="1"/>
    <col min="517" max="768" width="9.140625" style="77" customWidth="1"/>
    <col min="769" max="769" width="46.5703125" style="77" customWidth="1"/>
    <col min="770" max="770" width="15.42578125" style="77" customWidth="1"/>
    <col min="771" max="771" width="14.5703125" style="77" customWidth="1"/>
    <col min="772" max="772" width="15.28515625" style="77" customWidth="1"/>
    <col min="773" max="1024" width="9.140625" style="77" customWidth="1"/>
    <col min="1025" max="1025" width="46.5703125" style="77" customWidth="1"/>
    <col min="1026" max="1026" width="15.42578125" style="77" customWidth="1"/>
    <col min="1027" max="1027" width="14.5703125" style="77" customWidth="1"/>
    <col min="1028" max="1028" width="15.28515625" style="77" customWidth="1"/>
    <col min="1029" max="1280" width="9.140625" style="77" customWidth="1"/>
    <col min="1281" max="1281" width="46.5703125" style="77" customWidth="1"/>
    <col min="1282" max="1282" width="15.42578125" style="77" customWidth="1"/>
    <col min="1283" max="1283" width="14.5703125" style="77" customWidth="1"/>
    <col min="1284" max="1284" width="15.28515625" style="77" customWidth="1"/>
    <col min="1285" max="1536" width="9.140625" style="77" customWidth="1"/>
    <col min="1537" max="1537" width="46.5703125" style="77" customWidth="1"/>
    <col min="1538" max="1538" width="15.42578125" style="77" customWidth="1"/>
    <col min="1539" max="1539" width="14.5703125" style="77" customWidth="1"/>
    <col min="1540" max="1540" width="15.28515625" style="77" customWidth="1"/>
    <col min="1541" max="1792" width="9.140625" style="77" customWidth="1"/>
    <col min="1793" max="1793" width="46.5703125" style="77" customWidth="1"/>
    <col min="1794" max="1794" width="15.42578125" style="77" customWidth="1"/>
    <col min="1795" max="1795" width="14.5703125" style="77" customWidth="1"/>
    <col min="1796" max="1796" width="15.28515625" style="77" customWidth="1"/>
    <col min="1797" max="2048" width="9.140625" style="77" customWidth="1"/>
    <col min="2049" max="2049" width="46.5703125" style="77" customWidth="1"/>
    <col min="2050" max="2050" width="15.42578125" style="77" customWidth="1"/>
    <col min="2051" max="2051" width="14.5703125" style="77" customWidth="1"/>
    <col min="2052" max="2052" width="15.28515625" style="77" customWidth="1"/>
    <col min="2053" max="2304" width="9.140625" style="77" customWidth="1"/>
    <col min="2305" max="2305" width="46.5703125" style="77" customWidth="1"/>
    <col min="2306" max="2306" width="15.42578125" style="77" customWidth="1"/>
    <col min="2307" max="2307" width="14.5703125" style="77" customWidth="1"/>
    <col min="2308" max="2308" width="15.28515625" style="77" customWidth="1"/>
    <col min="2309" max="2560" width="9.140625" style="77" customWidth="1"/>
    <col min="2561" max="2561" width="46.5703125" style="77" customWidth="1"/>
    <col min="2562" max="2562" width="15.42578125" style="77" customWidth="1"/>
    <col min="2563" max="2563" width="14.5703125" style="77" customWidth="1"/>
    <col min="2564" max="2564" width="15.28515625" style="77" customWidth="1"/>
    <col min="2565" max="2816" width="9.140625" style="77" customWidth="1"/>
    <col min="2817" max="2817" width="46.5703125" style="77" customWidth="1"/>
    <col min="2818" max="2818" width="15.42578125" style="77" customWidth="1"/>
    <col min="2819" max="2819" width="14.5703125" style="77" customWidth="1"/>
    <col min="2820" max="2820" width="15.28515625" style="77" customWidth="1"/>
    <col min="2821" max="3072" width="9.140625" style="77" customWidth="1"/>
    <col min="3073" max="3073" width="46.5703125" style="77" customWidth="1"/>
    <col min="3074" max="3074" width="15.42578125" style="77" customWidth="1"/>
    <col min="3075" max="3075" width="14.5703125" style="77" customWidth="1"/>
    <col min="3076" max="3076" width="15.28515625" style="77" customWidth="1"/>
    <col min="3077" max="3328" width="9.140625" style="77" customWidth="1"/>
    <col min="3329" max="3329" width="46.5703125" style="77" customWidth="1"/>
    <col min="3330" max="3330" width="15.42578125" style="77" customWidth="1"/>
    <col min="3331" max="3331" width="14.5703125" style="77" customWidth="1"/>
    <col min="3332" max="3332" width="15.28515625" style="77" customWidth="1"/>
    <col min="3333" max="3584" width="9.140625" style="77" customWidth="1"/>
    <col min="3585" max="3585" width="46.5703125" style="77" customWidth="1"/>
    <col min="3586" max="3586" width="15.42578125" style="77" customWidth="1"/>
    <col min="3587" max="3587" width="14.5703125" style="77" customWidth="1"/>
    <col min="3588" max="3588" width="15.28515625" style="77" customWidth="1"/>
    <col min="3589" max="3840" width="9.140625" style="77" customWidth="1"/>
    <col min="3841" max="3841" width="46.5703125" style="77" customWidth="1"/>
    <col min="3842" max="3842" width="15.42578125" style="77" customWidth="1"/>
    <col min="3843" max="3843" width="14.5703125" style="77" customWidth="1"/>
    <col min="3844" max="3844" width="15.28515625" style="77" customWidth="1"/>
    <col min="3845" max="4096" width="9.140625" style="77" customWidth="1"/>
    <col min="4097" max="4097" width="46.5703125" style="77" customWidth="1"/>
    <col min="4098" max="4098" width="15.42578125" style="77" customWidth="1"/>
    <col min="4099" max="4099" width="14.5703125" style="77" customWidth="1"/>
    <col min="4100" max="4100" width="15.28515625" style="77" customWidth="1"/>
    <col min="4101" max="4352" width="9.140625" style="77" customWidth="1"/>
    <col min="4353" max="4353" width="46.5703125" style="77" customWidth="1"/>
    <col min="4354" max="4354" width="15.42578125" style="77" customWidth="1"/>
    <col min="4355" max="4355" width="14.5703125" style="77" customWidth="1"/>
    <col min="4356" max="4356" width="15.28515625" style="77" customWidth="1"/>
    <col min="4357" max="4608" width="9.140625" style="77" customWidth="1"/>
    <col min="4609" max="4609" width="46.5703125" style="77" customWidth="1"/>
    <col min="4610" max="4610" width="15.42578125" style="77" customWidth="1"/>
    <col min="4611" max="4611" width="14.5703125" style="77" customWidth="1"/>
    <col min="4612" max="4612" width="15.28515625" style="77" customWidth="1"/>
    <col min="4613" max="4864" width="9.140625" style="77" customWidth="1"/>
    <col min="4865" max="4865" width="46.5703125" style="77" customWidth="1"/>
    <col min="4866" max="4866" width="15.42578125" style="77" customWidth="1"/>
    <col min="4867" max="4867" width="14.5703125" style="77" customWidth="1"/>
    <col min="4868" max="4868" width="15.28515625" style="77" customWidth="1"/>
    <col min="4869" max="5120" width="9.140625" style="77" customWidth="1"/>
    <col min="5121" max="5121" width="46.5703125" style="77" customWidth="1"/>
    <col min="5122" max="5122" width="15.42578125" style="77" customWidth="1"/>
    <col min="5123" max="5123" width="14.5703125" style="77" customWidth="1"/>
    <col min="5124" max="5124" width="15.28515625" style="77" customWidth="1"/>
    <col min="5125" max="5376" width="9.140625" style="77" customWidth="1"/>
    <col min="5377" max="5377" width="46.5703125" style="77" customWidth="1"/>
    <col min="5378" max="5378" width="15.42578125" style="77" customWidth="1"/>
    <col min="5379" max="5379" width="14.5703125" style="77" customWidth="1"/>
    <col min="5380" max="5380" width="15.28515625" style="77" customWidth="1"/>
    <col min="5381" max="5632" width="9.140625" style="77" customWidth="1"/>
    <col min="5633" max="5633" width="46.5703125" style="77" customWidth="1"/>
    <col min="5634" max="5634" width="15.42578125" style="77" customWidth="1"/>
    <col min="5635" max="5635" width="14.5703125" style="77" customWidth="1"/>
    <col min="5636" max="5636" width="15.28515625" style="77" customWidth="1"/>
    <col min="5637" max="5888" width="9.140625" style="77" customWidth="1"/>
    <col min="5889" max="5889" width="46.5703125" style="77" customWidth="1"/>
    <col min="5890" max="5890" width="15.42578125" style="77" customWidth="1"/>
    <col min="5891" max="5891" width="14.5703125" style="77" customWidth="1"/>
    <col min="5892" max="5892" width="15.28515625" style="77" customWidth="1"/>
    <col min="5893" max="6144" width="9.140625" style="77" customWidth="1"/>
    <col min="6145" max="6145" width="46.5703125" style="77" customWidth="1"/>
    <col min="6146" max="6146" width="15.42578125" style="77" customWidth="1"/>
    <col min="6147" max="6147" width="14.5703125" style="77" customWidth="1"/>
    <col min="6148" max="6148" width="15.28515625" style="77" customWidth="1"/>
    <col min="6149" max="6400" width="9.140625" style="77" customWidth="1"/>
    <col min="6401" max="6401" width="46.5703125" style="77" customWidth="1"/>
    <col min="6402" max="6402" width="15.42578125" style="77" customWidth="1"/>
    <col min="6403" max="6403" width="14.5703125" style="77" customWidth="1"/>
    <col min="6404" max="6404" width="15.28515625" style="77" customWidth="1"/>
    <col min="6405" max="6656" width="9.140625" style="77" customWidth="1"/>
    <col min="6657" max="6657" width="46.5703125" style="77" customWidth="1"/>
    <col min="6658" max="6658" width="15.42578125" style="77" customWidth="1"/>
    <col min="6659" max="6659" width="14.5703125" style="77" customWidth="1"/>
    <col min="6660" max="6660" width="15.28515625" style="77" customWidth="1"/>
    <col min="6661" max="6912" width="9.140625" style="77" customWidth="1"/>
    <col min="6913" max="6913" width="46.5703125" style="77" customWidth="1"/>
    <col min="6914" max="6914" width="15.42578125" style="77" customWidth="1"/>
    <col min="6915" max="6915" width="14.5703125" style="77" customWidth="1"/>
    <col min="6916" max="6916" width="15.28515625" style="77" customWidth="1"/>
    <col min="6917" max="7168" width="9.140625" style="77" customWidth="1"/>
    <col min="7169" max="7169" width="46.5703125" style="77" customWidth="1"/>
    <col min="7170" max="7170" width="15.42578125" style="77" customWidth="1"/>
    <col min="7171" max="7171" width="14.5703125" style="77" customWidth="1"/>
    <col min="7172" max="7172" width="15.28515625" style="77" customWidth="1"/>
    <col min="7173" max="7424" width="9.140625" style="77" customWidth="1"/>
    <col min="7425" max="7425" width="46.5703125" style="77" customWidth="1"/>
    <col min="7426" max="7426" width="15.42578125" style="77" customWidth="1"/>
    <col min="7427" max="7427" width="14.5703125" style="77" customWidth="1"/>
    <col min="7428" max="7428" width="15.28515625" style="77" customWidth="1"/>
    <col min="7429" max="7680" width="9.140625" style="77" customWidth="1"/>
    <col min="7681" max="7681" width="46.5703125" style="77" customWidth="1"/>
    <col min="7682" max="7682" width="15.42578125" style="77" customWidth="1"/>
    <col min="7683" max="7683" width="14.5703125" style="77" customWidth="1"/>
    <col min="7684" max="7684" width="15.28515625" style="77" customWidth="1"/>
    <col min="7685" max="7936" width="9.140625" style="77" customWidth="1"/>
    <col min="7937" max="7937" width="46.5703125" style="77" customWidth="1"/>
    <col min="7938" max="7938" width="15.42578125" style="77" customWidth="1"/>
    <col min="7939" max="7939" width="14.5703125" style="77" customWidth="1"/>
    <col min="7940" max="7940" width="15.28515625" style="77" customWidth="1"/>
    <col min="7941" max="8192" width="9.140625" style="77" customWidth="1"/>
    <col min="8193" max="8193" width="46.5703125" style="77" customWidth="1"/>
    <col min="8194" max="8194" width="15.42578125" style="77" customWidth="1"/>
    <col min="8195" max="8195" width="14.5703125" style="77" customWidth="1"/>
    <col min="8196" max="8196" width="15.28515625" style="77" customWidth="1"/>
    <col min="8197" max="8448" width="9.140625" style="77" customWidth="1"/>
    <col min="8449" max="8449" width="46.5703125" style="77" customWidth="1"/>
    <col min="8450" max="8450" width="15.42578125" style="77" customWidth="1"/>
    <col min="8451" max="8451" width="14.5703125" style="77" customWidth="1"/>
    <col min="8452" max="8452" width="15.28515625" style="77" customWidth="1"/>
    <col min="8453" max="8704" width="9.140625" style="77" customWidth="1"/>
    <col min="8705" max="8705" width="46.5703125" style="77" customWidth="1"/>
    <col min="8706" max="8706" width="15.42578125" style="77" customWidth="1"/>
    <col min="8707" max="8707" width="14.5703125" style="77" customWidth="1"/>
    <col min="8708" max="8708" width="15.28515625" style="77" customWidth="1"/>
    <col min="8709" max="8960" width="9.140625" style="77" customWidth="1"/>
    <col min="8961" max="8961" width="46.5703125" style="77" customWidth="1"/>
    <col min="8962" max="8962" width="15.42578125" style="77" customWidth="1"/>
    <col min="8963" max="8963" width="14.5703125" style="77" customWidth="1"/>
    <col min="8964" max="8964" width="15.28515625" style="77" customWidth="1"/>
    <col min="8965" max="9216" width="9.140625" style="77" customWidth="1"/>
    <col min="9217" max="9217" width="46.5703125" style="77" customWidth="1"/>
    <col min="9218" max="9218" width="15.42578125" style="77" customWidth="1"/>
    <col min="9219" max="9219" width="14.5703125" style="77" customWidth="1"/>
    <col min="9220" max="9220" width="15.28515625" style="77" customWidth="1"/>
    <col min="9221" max="9472" width="9.140625" style="77" customWidth="1"/>
    <col min="9473" max="9473" width="46.5703125" style="77" customWidth="1"/>
    <col min="9474" max="9474" width="15.42578125" style="77" customWidth="1"/>
    <col min="9475" max="9475" width="14.5703125" style="77" customWidth="1"/>
    <col min="9476" max="9476" width="15.28515625" style="77" customWidth="1"/>
    <col min="9477" max="9728" width="9.140625" style="77" customWidth="1"/>
    <col min="9729" max="9729" width="46.5703125" style="77" customWidth="1"/>
    <col min="9730" max="9730" width="15.42578125" style="77" customWidth="1"/>
    <col min="9731" max="9731" width="14.5703125" style="77" customWidth="1"/>
    <col min="9732" max="9732" width="15.28515625" style="77" customWidth="1"/>
    <col min="9733" max="9984" width="9.140625" style="77" customWidth="1"/>
    <col min="9985" max="9985" width="46.5703125" style="77" customWidth="1"/>
    <col min="9986" max="9986" width="15.42578125" style="77" customWidth="1"/>
    <col min="9987" max="9987" width="14.5703125" style="77" customWidth="1"/>
    <col min="9988" max="9988" width="15.28515625" style="77" customWidth="1"/>
    <col min="9989" max="10240" width="9.140625" style="77" customWidth="1"/>
    <col min="10241" max="10241" width="46.5703125" style="77" customWidth="1"/>
    <col min="10242" max="10242" width="15.42578125" style="77" customWidth="1"/>
    <col min="10243" max="10243" width="14.5703125" style="77" customWidth="1"/>
    <col min="10244" max="10244" width="15.28515625" style="77" customWidth="1"/>
    <col min="10245" max="10496" width="9.140625" style="77" customWidth="1"/>
    <col min="10497" max="10497" width="46.5703125" style="77" customWidth="1"/>
    <col min="10498" max="10498" width="15.42578125" style="77" customWidth="1"/>
    <col min="10499" max="10499" width="14.5703125" style="77" customWidth="1"/>
    <col min="10500" max="10500" width="15.28515625" style="77" customWidth="1"/>
    <col min="10501" max="10752" width="9.140625" style="77" customWidth="1"/>
    <col min="10753" max="10753" width="46.5703125" style="77" customWidth="1"/>
    <col min="10754" max="10754" width="15.42578125" style="77" customWidth="1"/>
    <col min="10755" max="10755" width="14.5703125" style="77" customWidth="1"/>
    <col min="10756" max="10756" width="15.28515625" style="77" customWidth="1"/>
    <col min="10757" max="11008" width="9.140625" style="77" customWidth="1"/>
    <col min="11009" max="11009" width="46.5703125" style="77" customWidth="1"/>
    <col min="11010" max="11010" width="15.42578125" style="77" customWidth="1"/>
    <col min="11011" max="11011" width="14.5703125" style="77" customWidth="1"/>
    <col min="11012" max="11012" width="15.28515625" style="77" customWidth="1"/>
    <col min="11013" max="11264" width="9.140625" style="77" customWidth="1"/>
    <col min="11265" max="11265" width="46.5703125" style="77" customWidth="1"/>
    <col min="11266" max="11266" width="15.42578125" style="77" customWidth="1"/>
    <col min="11267" max="11267" width="14.5703125" style="77" customWidth="1"/>
    <col min="11268" max="11268" width="15.28515625" style="77" customWidth="1"/>
    <col min="11269" max="11520" width="9.140625" style="77" customWidth="1"/>
    <col min="11521" max="11521" width="46.5703125" style="77" customWidth="1"/>
    <col min="11522" max="11522" width="15.42578125" style="77" customWidth="1"/>
    <col min="11523" max="11523" width="14.5703125" style="77" customWidth="1"/>
    <col min="11524" max="11524" width="15.28515625" style="77" customWidth="1"/>
    <col min="11525" max="11776" width="9.140625" style="77" customWidth="1"/>
    <col min="11777" max="11777" width="46.5703125" style="77" customWidth="1"/>
    <col min="11778" max="11778" width="15.42578125" style="77" customWidth="1"/>
    <col min="11779" max="11779" width="14.5703125" style="77" customWidth="1"/>
    <col min="11780" max="11780" width="15.28515625" style="77" customWidth="1"/>
    <col min="11781" max="12032" width="9.140625" style="77" customWidth="1"/>
    <col min="12033" max="12033" width="46.5703125" style="77" customWidth="1"/>
    <col min="12034" max="12034" width="15.42578125" style="77" customWidth="1"/>
    <col min="12035" max="12035" width="14.5703125" style="77" customWidth="1"/>
    <col min="12036" max="12036" width="15.28515625" style="77" customWidth="1"/>
    <col min="12037" max="12288" width="9.140625" style="77" customWidth="1"/>
    <col min="12289" max="12289" width="46.5703125" style="77" customWidth="1"/>
    <col min="12290" max="12290" width="15.42578125" style="77" customWidth="1"/>
    <col min="12291" max="12291" width="14.5703125" style="77" customWidth="1"/>
    <col min="12292" max="12292" width="15.28515625" style="77" customWidth="1"/>
    <col min="12293" max="12544" width="9.140625" style="77" customWidth="1"/>
    <col min="12545" max="12545" width="46.5703125" style="77" customWidth="1"/>
    <col min="12546" max="12546" width="15.42578125" style="77" customWidth="1"/>
    <col min="12547" max="12547" width="14.5703125" style="77" customWidth="1"/>
    <col min="12548" max="12548" width="15.28515625" style="77" customWidth="1"/>
    <col min="12549" max="12800" width="9.140625" style="77" customWidth="1"/>
    <col min="12801" max="12801" width="46.5703125" style="77" customWidth="1"/>
    <col min="12802" max="12802" width="15.42578125" style="77" customWidth="1"/>
    <col min="12803" max="12803" width="14.5703125" style="77" customWidth="1"/>
    <col min="12804" max="12804" width="15.28515625" style="77" customWidth="1"/>
    <col min="12805" max="13056" width="9.140625" style="77" customWidth="1"/>
    <col min="13057" max="13057" width="46.5703125" style="77" customWidth="1"/>
    <col min="13058" max="13058" width="15.42578125" style="77" customWidth="1"/>
    <col min="13059" max="13059" width="14.5703125" style="77" customWidth="1"/>
    <col min="13060" max="13060" width="15.28515625" style="77" customWidth="1"/>
    <col min="13061" max="13312" width="9.140625" style="77" customWidth="1"/>
    <col min="13313" max="13313" width="46.5703125" style="77" customWidth="1"/>
    <col min="13314" max="13314" width="15.42578125" style="77" customWidth="1"/>
    <col min="13315" max="13315" width="14.5703125" style="77" customWidth="1"/>
    <col min="13316" max="13316" width="15.28515625" style="77" customWidth="1"/>
    <col min="13317" max="13568" width="9.140625" style="77" customWidth="1"/>
    <col min="13569" max="13569" width="46.5703125" style="77" customWidth="1"/>
    <col min="13570" max="13570" width="15.42578125" style="77" customWidth="1"/>
    <col min="13571" max="13571" width="14.5703125" style="77" customWidth="1"/>
    <col min="13572" max="13572" width="15.28515625" style="77" customWidth="1"/>
    <col min="13573" max="13824" width="9.140625" style="77" customWidth="1"/>
    <col min="13825" max="13825" width="46.5703125" style="77" customWidth="1"/>
    <col min="13826" max="13826" width="15.42578125" style="77" customWidth="1"/>
    <col min="13827" max="13827" width="14.5703125" style="77" customWidth="1"/>
    <col min="13828" max="13828" width="15.28515625" style="77" customWidth="1"/>
    <col min="13829" max="14080" width="9.140625" style="77" customWidth="1"/>
    <col min="14081" max="14081" width="46.5703125" style="77" customWidth="1"/>
    <col min="14082" max="14082" width="15.42578125" style="77" customWidth="1"/>
    <col min="14083" max="14083" width="14.5703125" style="77" customWidth="1"/>
    <col min="14084" max="14084" width="15.28515625" style="77" customWidth="1"/>
    <col min="14085" max="14336" width="9.140625" style="77" customWidth="1"/>
    <col min="14337" max="14337" width="46.5703125" style="77" customWidth="1"/>
    <col min="14338" max="14338" width="15.42578125" style="77" customWidth="1"/>
    <col min="14339" max="14339" width="14.5703125" style="77" customWidth="1"/>
    <col min="14340" max="14340" width="15.28515625" style="77" customWidth="1"/>
    <col min="14341" max="14592" width="9.140625" style="77" customWidth="1"/>
    <col min="14593" max="14593" width="46.5703125" style="77" customWidth="1"/>
    <col min="14594" max="14594" width="15.42578125" style="77" customWidth="1"/>
    <col min="14595" max="14595" width="14.5703125" style="77" customWidth="1"/>
    <col min="14596" max="14596" width="15.28515625" style="77" customWidth="1"/>
    <col min="14597" max="14848" width="9.140625" style="77" customWidth="1"/>
    <col min="14849" max="14849" width="46.5703125" style="77" customWidth="1"/>
    <col min="14850" max="14850" width="15.42578125" style="77" customWidth="1"/>
    <col min="14851" max="14851" width="14.5703125" style="77" customWidth="1"/>
    <col min="14852" max="14852" width="15.28515625" style="77" customWidth="1"/>
    <col min="14853" max="15104" width="9.140625" style="77" customWidth="1"/>
    <col min="15105" max="15105" width="46.5703125" style="77" customWidth="1"/>
    <col min="15106" max="15106" width="15.42578125" style="77" customWidth="1"/>
    <col min="15107" max="15107" width="14.5703125" style="77" customWidth="1"/>
    <col min="15108" max="15108" width="15.28515625" style="77" customWidth="1"/>
    <col min="15109" max="15360" width="9.140625" style="77" customWidth="1"/>
    <col min="15361" max="15361" width="46.5703125" style="77" customWidth="1"/>
    <col min="15362" max="15362" width="15.42578125" style="77" customWidth="1"/>
    <col min="15363" max="15363" width="14.5703125" style="77" customWidth="1"/>
    <col min="15364" max="15364" width="15.28515625" style="77" customWidth="1"/>
    <col min="15365" max="15616" width="9.140625" style="77" customWidth="1"/>
    <col min="15617" max="15617" width="46.5703125" style="77" customWidth="1"/>
    <col min="15618" max="15618" width="15.42578125" style="77" customWidth="1"/>
    <col min="15619" max="15619" width="14.5703125" style="77" customWidth="1"/>
    <col min="15620" max="15620" width="15.28515625" style="77" customWidth="1"/>
    <col min="15621" max="15872" width="9.140625" style="77" customWidth="1"/>
    <col min="15873" max="15873" width="46.5703125" style="77" customWidth="1"/>
    <col min="15874" max="15874" width="15.42578125" style="77" customWidth="1"/>
    <col min="15875" max="15875" width="14.5703125" style="77" customWidth="1"/>
    <col min="15876" max="15876" width="15.28515625" style="77" customWidth="1"/>
    <col min="15877" max="16128" width="9.140625" style="77" customWidth="1"/>
    <col min="16129" max="16129" width="46.5703125" style="77" customWidth="1"/>
    <col min="16130" max="16130" width="15.42578125" style="77" customWidth="1"/>
    <col min="16131" max="16131" width="14.5703125" style="77" customWidth="1"/>
    <col min="16132" max="16132" width="15.28515625" style="77" customWidth="1"/>
    <col min="16133" max="16384" width="9.140625" style="77" customWidth="1"/>
  </cols>
  <sheetData>
    <row r="1" spans="1:4" ht="46.5" customHeight="1" x14ac:dyDescent="0.25">
      <c r="C1" s="271" t="s">
        <v>461</v>
      </c>
      <c r="D1" s="271"/>
    </row>
    <row r="2" spans="1:4" s="127" customFormat="1" ht="45" customHeight="1" x14ac:dyDescent="0.25">
      <c r="A2" s="332" t="s">
        <v>291</v>
      </c>
      <c r="B2" s="332"/>
      <c r="C2" s="332"/>
      <c r="D2" s="332"/>
    </row>
    <row r="3" spans="1:4" ht="45" x14ac:dyDescent="0.25">
      <c r="A3" s="128" t="s">
        <v>292</v>
      </c>
      <c r="B3" s="133" t="s">
        <v>293</v>
      </c>
      <c r="C3" s="134" t="s">
        <v>294</v>
      </c>
      <c r="D3" s="134" t="s">
        <v>295</v>
      </c>
    </row>
    <row r="4" spans="1:4" x14ac:dyDescent="0.25">
      <c r="A4" s="130" t="s">
        <v>42</v>
      </c>
      <c r="B4" s="131">
        <v>85621</v>
      </c>
      <c r="C4" s="131">
        <v>15463295</v>
      </c>
      <c r="D4" s="131">
        <v>1718144</v>
      </c>
    </row>
    <row r="5" spans="1:4" x14ac:dyDescent="0.25">
      <c r="A5" s="130" t="s">
        <v>296</v>
      </c>
      <c r="B5" s="131">
        <v>6869</v>
      </c>
      <c r="C5" s="131">
        <v>1268504</v>
      </c>
      <c r="D5" s="131">
        <v>140945</v>
      </c>
    </row>
    <row r="6" spans="1:4" x14ac:dyDescent="0.25">
      <c r="A6" s="130" t="s">
        <v>112</v>
      </c>
      <c r="B6" s="131">
        <v>5348</v>
      </c>
      <c r="C6" s="131">
        <v>810793</v>
      </c>
      <c r="D6" s="131">
        <v>90088</v>
      </c>
    </row>
    <row r="7" spans="1:4" x14ac:dyDescent="0.25">
      <c r="A7" s="130" t="s">
        <v>44</v>
      </c>
      <c r="B7" s="131">
        <v>166341</v>
      </c>
      <c r="C7" s="131">
        <v>30370956</v>
      </c>
      <c r="D7" s="131">
        <v>3374551</v>
      </c>
    </row>
    <row r="8" spans="1:4" x14ac:dyDescent="0.25">
      <c r="A8" s="130" t="s">
        <v>113</v>
      </c>
      <c r="B8" s="131">
        <v>164473</v>
      </c>
      <c r="C8" s="131">
        <v>29831564</v>
      </c>
      <c r="D8" s="131">
        <v>3314618</v>
      </c>
    </row>
    <row r="9" spans="1:4" x14ac:dyDescent="0.25">
      <c r="A9" s="130" t="s">
        <v>114</v>
      </c>
      <c r="B9" s="131">
        <v>139836</v>
      </c>
      <c r="C9" s="131">
        <v>71909614</v>
      </c>
      <c r="D9" s="131">
        <v>7989957</v>
      </c>
    </row>
    <row r="10" spans="1:4" x14ac:dyDescent="0.25">
      <c r="A10" s="130" t="s">
        <v>46</v>
      </c>
      <c r="B10" s="131">
        <v>42752</v>
      </c>
      <c r="C10" s="131">
        <v>8001429</v>
      </c>
      <c r="D10" s="131">
        <v>889048</v>
      </c>
    </row>
    <row r="11" spans="1:4" x14ac:dyDescent="0.25">
      <c r="A11" s="130" t="s">
        <v>297</v>
      </c>
      <c r="B11" s="131">
        <v>19144</v>
      </c>
      <c r="C11" s="131">
        <v>3685572</v>
      </c>
      <c r="D11" s="131">
        <v>409508</v>
      </c>
    </row>
    <row r="12" spans="1:4" x14ac:dyDescent="0.25">
      <c r="A12" s="130" t="s">
        <v>48</v>
      </c>
      <c r="B12" s="131">
        <v>77593</v>
      </c>
      <c r="C12" s="131">
        <v>14450209</v>
      </c>
      <c r="D12" s="131">
        <v>1605579</v>
      </c>
    </row>
    <row r="13" spans="1:4" x14ac:dyDescent="0.25">
      <c r="A13" s="130" t="s">
        <v>115</v>
      </c>
      <c r="B13" s="131">
        <v>47468</v>
      </c>
      <c r="C13" s="131">
        <v>24346100</v>
      </c>
      <c r="D13" s="131">
        <v>2705122</v>
      </c>
    </row>
    <row r="14" spans="1:4" x14ac:dyDescent="0.25">
      <c r="A14" s="130" t="s">
        <v>50</v>
      </c>
      <c r="B14" s="131">
        <v>68796</v>
      </c>
      <c r="C14" s="131">
        <v>12760225</v>
      </c>
      <c r="D14" s="131">
        <v>1417803</v>
      </c>
    </row>
    <row r="15" spans="1:4" x14ac:dyDescent="0.25">
      <c r="A15" s="130" t="s">
        <v>298</v>
      </c>
      <c r="B15" s="131">
        <v>18439</v>
      </c>
      <c r="C15" s="131">
        <v>9483331</v>
      </c>
      <c r="D15" s="131">
        <v>1053703</v>
      </c>
    </row>
    <row r="16" spans="1:4" x14ac:dyDescent="0.25">
      <c r="A16" s="130" t="s">
        <v>52</v>
      </c>
      <c r="B16" s="131">
        <v>23655</v>
      </c>
      <c r="C16" s="131">
        <v>5642822</v>
      </c>
      <c r="D16" s="131">
        <v>626980</v>
      </c>
    </row>
    <row r="17" spans="1:4" x14ac:dyDescent="0.25">
      <c r="A17" s="130" t="s">
        <v>54</v>
      </c>
      <c r="B17" s="131">
        <v>105139</v>
      </c>
      <c r="C17" s="131">
        <v>24279311</v>
      </c>
      <c r="D17" s="131">
        <v>2697701</v>
      </c>
    </row>
    <row r="18" spans="1:4" x14ac:dyDescent="0.25">
      <c r="A18" s="130" t="s">
        <v>34</v>
      </c>
      <c r="B18" s="131">
        <v>60578</v>
      </c>
      <c r="C18" s="131">
        <v>14232346</v>
      </c>
      <c r="D18" s="131">
        <v>1581372</v>
      </c>
    </row>
    <row r="19" spans="1:4" x14ac:dyDescent="0.25">
      <c r="A19" s="130" t="s">
        <v>57</v>
      </c>
      <c r="B19" s="131">
        <v>42596</v>
      </c>
      <c r="C19" s="131">
        <v>9903463</v>
      </c>
      <c r="D19" s="131">
        <v>1100385</v>
      </c>
    </row>
    <row r="20" spans="1:4" x14ac:dyDescent="0.25">
      <c r="A20" s="130" t="s">
        <v>59</v>
      </c>
      <c r="B20" s="131">
        <v>17750</v>
      </c>
      <c r="C20" s="131">
        <v>4094112</v>
      </c>
      <c r="D20" s="131">
        <v>454901</v>
      </c>
    </row>
    <row r="21" spans="1:4" x14ac:dyDescent="0.25">
      <c r="A21" s="130" t="s">
        <v>61</v>
      </c>
      <c r="B21" s="131">
        <v>12889</v>
      </c>
      <c r="C21" s="131">
        <v>2940497</v>
      </c>
      <c r="D21" s="131">
        <v>326722</v>
      </c>
    </row>
    <row r="22" spans="1:4" x14ac:dyDescent="0.25">
      <c r="A22" s="130" t="s">
        <v>63</v>
      </c>
      <c r="B22" s="131">
        <v>16920</v>
      </c>
      <c r="C22" s="131">
        <v>3886186</v>
      </c>
      <c r="D22" s="131">
        <v>431798</v>
      </c>
    </row>
    <row r="23" spans="1:4" x14ac:dyDescent="0.25">
      <c r="A23" s="130" t="s">
        <v>65</v>
      </c>
      <c r="B23" s="131">
        <v>14011</v>
      </c>
      <c r="C23" s="131">
        <v>3238573</v>
      </c>
      <c r="D23" s="131">
        <v>359841</v>
      </c>
    </row>
    <row r="24" spans="1:4" x14ac:dyDescent="0.25">
      <c r="A24" s="130" t="s">
        <v>67</v>
      </c>
      <c r="B24" s="131">
        <v>48264</v>
      </c>
      <c r="C24" s="131">
        <v>11504287</v>
      </c>
      <c r="D24" s="131">
        <v>1278254</v>
      </c>
    </row>
    <row r="25" spans="1:4" x14ac:dyDescent="0.25">
      <c r="A25" s="130" t="s">
        <v>69</v>
      </c>
      <c r="B25" s="131">
        <v>42207</v>
      </c>
      <c r="C25" s="131">
        <v>9467839</v>
      </c>
      <c r="D25" s="131">
        <v>1051982</v>
      </c>
    </row>
    <row r="26" spans="1:4" x14ac:dyDescent="0.25">
      <c r="A26" s="130" t="s">
        <v>71</v>
      </c>
      <c r="B26" s="131">
        <v>12241</v>
      </c>
      <c r="C26" s="131">
        <v>2823253</v>
      </c>
      <c r="D26" s="131">
        <v>313695</v>
      </c>
    </row>
    <row r="27" spans="1:4" x14ac:dyDescent="0.25">
      <c r="A27" s="130" t="s">
        <v>73</v>
      </c>
      <c r="B27" s="131">
        <v>23146</v>
      </c>
      <c r="C27" s="131">
        <v>5431094</v>
      </c>
      <c r="D27" s="131">
        <v>603455</v>
      </c>
    </row>
    <row r="28" spans="1:4" x14ac:dyDescent="0.25">
      <c r="A28" s="130" t="s">
        <v>75</v>
      </c>
      <c r="B28" s="131">
        <v>14340</v>
      </c>
      <c r="C28" s="131">
        <v>3319712</v>
      </c>
      <c r="D28" s="131">
        <v>368857</v>
      </c>
    </row>
    <row r="29" spans="1:4" x14ac:dyDescent="0.25">
      <c r="A29" s="130" t="s">
        <v>77</v>
      </c>
      <c r="B29" s="131">
        <v>36369</v>
      </c>
      <c r="C29" s="131">
        <v>8299770</v>
      </c>
      <c r="D29" s="131">
        <v>922197</v>
      </c>
    </row>
    <row r="30" spans="1:4" x14ac:dyDescent="0.25">
      <c r="A30" s="130" t="s">
        <v>79</v>
      </c>
      <c r="B30" s="131">
        <v>14755</v>
      </c>
      <c r="C30" s="131">
        <v>3409277</v>
      </c>
      <c r="D30" s="131">
        <v>378809</v>
      </c>
    </row>
    <row r="31" spans="1:4" x14ac:dyDescent="0.25">
      <c r="A31" s="130" t="s">
        <v>81</v>
      </c>
      <c r="B31" s="131">
        <v>26272</v>
      </c>
      <c r="C31" s="131">
        <v>5908200</v>
      </c>
      <c r="D31" s="131">
        <v>656467</v>
      </c>
    </row>
    <row r="32" spans="1:4" x14ac:dyDescent="0.25">
      <c r="A32" s="130" t="s">
        <v>83</v>
      </c>
      <c r="B32" s="131">
        <v>30404</v>
      </c>
      <c r="C32" s="131">
        <v>6833755</v>
      </c>
      <c r="D32" s="131">
        <v>759306</v>
      </c>
    </row>
    <row r="33" spans="1:4" x14ac:dyDescent="0.25">
      <c r="A33" s="130" t="s">
        <v>85</v>
      </c>
      <c r="B33" s="131">
        <v>18366</v>
      </c>
      <c r="C33" s="131">
        <v>4291033</v>
      </c>
      <c r="D33" s="131">
        <v>476781</v>
      </c>
    </row>
    <row r="34" spans="1:4" x14ac:dyDescent="0.25">
      <c r="A34" s="130" t="s">
        <v>87</v>
      </c>
      <c r="B34" s="131">
        <v>86423</v>
      </c>
      <c r="C34" s="131">
        <v>20163422</v>
      </c>
      <c r="D34" s="131">
        <v>2240380</v>
      </c>
    </row>
    <row r="35" spans="1:4" x14ac:dyDescent="0.25">
      <c r="A35" s="130" t="s">
        <v>89</v>
      </c>
      <c r="B35" s="131">
        <v>22419</v>
      </c>
      <c r="C35" s="131">
        <v>5054532</v>
      </c>
      <c r="D35" s="131">
        <v>561615</v>
      </c>
    </row>
    <row r="36" spans="1:4" x14ac:dyDescent="0.25">
      <c r="A36" s="130" t="s">
        <v>91</v>
      </c>
      <c r="B36" s="131">
        <v>22610</v>
      </c>
      <c r="C36" s="131">
        <v>5092224</v>
      </c>
      <c r="D36" s="131">
        <v>565803</v>
      </c>
    </row>
    <row r="37" spans="1:4" x14ac:dyDescent="0.25">
      <c r="A37" s="130" t="s">
        <v>93</v>
      </c>
      <c r="B37" s="131">
        <v>22997</v>
      </c>
      <c r="C37" s="131">
        <v>5487122</v>
      </c>
      <c r="D37" s="131">
        <v>609680</v>
      </c>
    </row>
    <row r="38" spans="1:4" x14ac:dyDescent="0.25">
      <c r="A38" s="130" t="s">
        <v>95</v>
      </c>
      <c r="B38" s="131">
        <v>36874</v>
      </c>
      <c r="C38" s="131">
        <v>8468575</v>
      </c>
      <c r="D38" s="131">
        <v>940953</v>
      </c>
    </row>
    <row r="39" spans="1:4" x14ac:dyDescent="0.25">
      <c r="A39" s="130" t="s">
        <v>97</v>
      </c>
      <c r="B39" s="131">
        <v>11256</v>
      </c>
      <c r="C39" s="131">
        <v>2464764</v>
      </c>
      <c r="D39" s="131">
        <v>273863</v>
      </c>
    </row>
    <row r="40" spans="1:4" x14ac:dyDescent="0.25">
      <c r="A40" s="130" t="s">
        <v>99</v>
      </c>
      <c r="B40" s="131">
        <v>62864</v>
      </c>
      <c r="C40" s="131">
        <v>14647679</v>
      </c>
      <c r="D40" s="131">
        <v>1627520</v>
      </c>
    </row>
    <row r="41" spans="1:4" x14ac:dyDescent="0.25">
      <c r="A41" s="130" t="s">
        <v>101</v>
      </c>
      <c r="B41" s="131">
        <v>57651</v>
      </c>
      <c r="C41" s="131">
        <v>13200061</v>
      </c>
      <c r="D41" s="131">
        <v>1466673</v>
      </c>
    </row>
    <row r="42" spans="1:4" x14ac:dyDescent="0.25">
      <c r="A42" s="130" t="s">
        <v>103</v>
      </c>
      <c r="B42" s="131">
        <v>21690</v>
      </c>
      <c r="C42" s="131">
        <v>4922274</v>
      </c>
      <c r="D42" s="131">
        <v>546919</v>
      </c>
    </row>
    <row r="43" spans="1:4" x14ac:dyDescent="0.25">
      <c r="A43" s="130" t="s">
        <v>105</v>
      </c>
      <c r="B43" s="131">
        <v>25168</v>
      </c>
      <c r="C43" s="131">
        <v>6361884</v>
      </c>
      <c r="D43" s="131">
        <v>706876</v>
      </c>
    </row>
    <row r="44" spans="1:4" x14ac:dyDescent="0.25">
      <c r="A44" s="130" t="s">
        <v>107</v>
      </c>
      <c r="B44" s="131">
        <v>16986</v>
      </c>
      <c r="C44" s="131">
        <v>3872157</v>
      </c>
      <c r="D44" s="131">
        <v>430240</v>
      </c>
    </row>
    <row r="45" spans="1:4" x14ac:dyDescent="0.25">
      <c r="A45" s="130" t="s">
        <v>109</v>
      </c>
      <c r="B45" s="131">
        <v>15861</v>
      </c>
      <c r="C45" s="131">
        <v>3736033</v>
      </c>
      <c r="D45" s="131">
        <v>415115</v>
      </c>
    </row>
    <row r="46" spans="1:4" x14ac:dyDescent="0.25">
      <c r="A46" s="130" t="s">
        <v>116</v>
      </c>
      <c r="B46" s="131">
        <v>8243</v>
      </c>
      <c r="C46" s="131">
        <v>1096175</v>
      </c>
      <c r="D46" s="131">
        <v>121797</v>
      </c>
    </row>
    <row r="47" spans="1:4" x14ac:dyDescent="0.25">
      <c r="A47" s="130" t="s">
        <v>117</v>
      </c>
      <c r="B47" s="131">
        <v>15649</v>
      </c>
      <c r="C47" s="131">
        <v>2774920</v>
      </c>
      <c r="D47" s="131">
        <v>308324</v>
      </c>
    </row>
    <row r="48" spans="1:4" x14ac:dyDescent="0.25">
      <c r="A48" s="130" t="s">
        <v>299</v>
      </c>
      <c r="B48" s="131">
        <v>24195</v>
      </c>
      <c r="C48" s="131">
        <v>4346530</v>
      </c>
      <c r="D48" s="131">
        <v>482948</v>
      </c>
    </row>
    <row r="49" spans="1:4" x14ac:dyDescent="0.25">
      <c r="A49" s="130" t="s">
        <v>300</v>
      </c>
      <c r="B49" s="131">
        <v>6482</v>
      </c>
      <c r="C49" s="131">
        <v>1090634</v>
      </c>
      <c r="D49" s="131">
        <v>121182</v>
      </c>
    </row>
    <row r="50" spans="1:4" x14ac:dyDescent="0.25">
      <c r="A50" s="130" t="s">
        <v>301</v>
      </c>
      <c r="B50" s="131">
        <v>4203</v>
      </c>
      <c r="C50" s="131">
        <v>816229</v>
      </c>
      <c r="D50" s="131">
        <v>90692</v>
      </c>
    </row>
    <row r="51" spans="1:4" x14ac:dyDescent="0.25">
      <c r="A51" s="130" t="s">
        <v>118</v>
      </c>
      <c r="B51" s="132">
        <v>254</v>
      </c>
      <c r="C51" s="131">
        <v>47360</v>
      </c>
      <c r="D51" s="131">
        <v>5262</v>
      </c>
    </row>
    <row r="52" spans="1:4" x14ac:dyDescent="0.25">
      <c r="A52" s="130" t="s">
        <v>119</v>
      </c>
      <c r="B52" s="131">
        <v>5251</v>
      </c>
      <c r="C52" s="131">
        <v>670452</v>
      </c>
      <c r="D52" s="131">
        <v>74495</v>
      </c>
    </row>
    <row r="53" spans="1:4" ht="30" x14ac:dyDescent="0.25">
      <c r="A53" s="130" t="s">
        <v>120</v>
      </c>
      <c r="B53" s="131">
        <v>1638</v>
      </c>
      <c r="C53" s="131">
        <v>333682</v>
      </c>
      <c r="D53" s="131">
        <v>37076</v>
      </c>
    </row>
    <row r="54" spans="1:4" x14ac:dyDescent="0.25">
      <c r="A54" s="130" t="s">
        <v>302</v>
      </c>
      <c r="B54" s="132">
        <v>88</v>
      </c>
      <c r="C54" s="131">
        <v>22062</v>
      </c>
      <c r="D54" s="131">
        <v>2451</v>
      </c>
    </row>
    <row r="55" spans="1:4" x14ac:dyDescent="0.25">
      <c r="A55" s="130" t="s">
        <v>303</v>
      </c>
      <c r="B55" s="131">
        <v>1871384</v>
      </c>
      <c r="C55" s="131">
        <v>456555893</v>
      </c>
      <c r="D55" s="131">
        <v>50728433</v>
      </c>
    </row>
  </sheetData>
  <mergeCells count="2">
    <mergeCell ref="C1:D1"/>
    <mergeCell ref="A2:D2"/>
  </mergeCells>
  <pageMargins left="0.7" right="0.7" top="0.75" bottom="0.75" header="0.3" footer="0.3"/>
  <pageSetup paperSize="9" scale="78"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view="pageBreakPreview" zoomScale="140" zoomScaleNormal="100" zoomScaleSheetLayoutView="140" workbookViewId="0">
      <selection activeCell="L14" sqref="L14"/>
    </sheetView>
  </sheetViews>
  <sheetFormatPr defaultColWidth="9.140625" defaultRowHeight="15" x14ac:dyDescent="0.25"/>
  <cols>
    <col min="1" max="1" width="8.28515625" style="92" customWidth="1"/>
    <col min="2" max="2" width="22.7109375" style="92" customWidth="1"/>
    <col min="3" max="3" width="7.85546875" style="93" customWidth="1"/>
    <col min="4" max="4" width="11.85546875" style="93" customWidth="1"/>
    <col min="5" max="5" width="7" style="94" customWidth="1"/>
    <col min="6" max="6" width="11.42578125" style="94" customWidth="1"/>
    <col min="7" max="7" width="8.7109375" style="94" customWidth="1"/>
    <col min="8" max="8" width="12.42578125" style="93" customWidth="1"/>
    <col min="9" max="9" width="13.7109375" style="93" customWidth="1"/>
    <col min="10" max="10" width="12.85546875" style="93" customWidth="1"/>
    <col min="11" max="12" width="15.85546875" style="93" customWidth="1"/>
    <col min="13" max="14" width="9.140625" style="93" customWidth="1"/>
    <col min="15" max="15" width="10.140625" style="93" customWidth="1"/>
    <col min="16" max="16" width="9.140625" style="93" customWidth="1"/>
    <col min="17" max="17" width="0.85546875" style="93" customWidth="1"/>
    <col min="18" max="16384" width="9.140625" style="93"/>
  </cols>
  <sheetData>
    <row r="1" spans="1:16" ht="46.5" customHeight="1" x14ac:dyDescent="0.25">
      <c r="F1" s="242" t="s">
        <v>279</v>
      </c>
      <c r="G1" s="242"/>
      <c r="H1" s="242"/>
    </row>
    <row r="2" spans="1:16" ht="50.25" customHeight="1" x14ac:dyDescent="0.25">
      <c r="A2" s="250" t="s">
        <v>466</v>
      </c>
      <c r="B2" s="250"/>
      <c r="C2" s="250"/>
      <c r="D2" s="250"/>
      <c r="E2" s="250"/>
      <c r="F2" s="250"/>
      <c r="G2" s="250"/>
      <c r="H2" s="250"/>
    </row>
    <row r="3" spans="1:16" ht="26.25" customHeight="1" x14ac:dyDescent="0.25">
      <c r="A3" s="248" t="s">
        <v>27</v>
      </c>
      <c r="B3" s="249" t="s">
        <v>238</v>
      </c>
      <c r="C3" s="246" t="s">
        <v>26</v>
      </c>
      <c r="D3" s="246"/>
      <c r="E3" s="247" t="s">
        <v>202</v>
      </c>
      <c r="F3" s="247"/>
      <c r="G3" s="247" t="s">
        <v>218</v>
      </c>
      <c r="H3" s="247"/>
    </row>
    <row r="4" spans="1:16" ht="18" customHeight="1" x14ac:dyDescent="0.25">
      <c r="A4" s="248"/>
      <c r="B4" s="249"/>
      <c r="C4" s="122" t="s">
        <v>23</v>
      </c>
      <c r="D4" s="123" t="s">
        <v>219</v>
      </c>
      <c r="E4" s="124" t="s">
        <v>23</v>
      </c>
      <c r="F4" s="125" t="s">
        <v>219</v>
      </c>
      <c r="G4" s="122" t="s">
        <v>23</v>
      </c>
      <c r="H4" s="123" t="s">
        <v>219</v>
      </c>
    </row>
    <row r="5" spans="1:16" x14ac:dyDescent="0.25">
      <c r="A5" s="149" t="s">
        <v>241</v>
      </c>
      <c r="B5" s="149" t="s">
        <v>242</v>
      </c>
      <c r="C5" s="166">
        <v>579</v>
      </c>
      <c r="D5" s="151">
        <v>83941253.739999995</v>
      </c>
      <c r="E5" s="150">
        <v>23</v>
      </c>
      <c r="F5" s="151">
        <v>2076514.27</v>
      </c>
      <c r="G5" s="150">
        <v>602</v>
      </c>
      <c r="H5" s="151">
        <v>86017768.010000005</v>
      </c>
      <c r="I5" s="95"/>
      <c r="K5" s="95"/>
      <c r="L5" s="96"/>
      <c r="M5" s="97"/>
      <c r="O5" s="97"/>
      <c r="P5" s="97"/>
    </row>
    <row r="6" spans="1:16" x14ac:dyDescent="0.25">
      <c r="A6" s="167"/>
      <c r="B6" s="160" t="s">
        <v>5</v>
      </c>
      <c r="C6" s="161">
        <v>579</v>
      </c>
      <c r="D6" s="162">
        <v>83941253.739999995</v>
      </c>
      <c r="E6" s="163">
        <v>23</v>
      </c>
      <c r="F6" s="162">
        <v>2076514.27</v>
      </c>
      <c r="G6" s="164">
        <v>602</v>
      </c>
      <c r="H6" s="165">
        <v>86017768.010000005</v>
      </c>
      <c r="I6" s="95"/>
      <c r="K6" s="95"/>
      <c r="L6" s="96"/>
      <c r="M6" s="97"/>
      <c r="O6" s="97"/>
      <c r="P6" s="97"/>
    </row>
    <row r="7" spans="1:16" s="101" customFormat="1" x14ac:dyDescent="0.25">
      <c r="A7" s="159"/>
      <c r="B7" s="160" t="s">
        <v>19</v>
      </c>
      <c r="C7" s="161">
        <v>167</v>
      </c>
      <c r="D7" s="162">
        <v>25248787</v>
      </c>
      <c r="E7" s="163">
        <v>0</v>
      </c>
      <c r="F7" s="162">
        <v>0</v>
      </c>
      <c r="G7" s="164">
        <v>167</v>
      </c>
      <c r="H7" s="165">
        <v>25248787</v>
      </c>
      <c r="I7" s="95"/>
      <c r="J7" s="98"/>
      <c r="K7" s="98"/>
      <c r="L7" s="99"/>
      <c r="M7" s="100"/>
      <c r="P7" s="100"/>
    </row>
    <row r="8" spans="1:16" s="102" customFormat="1" ht="14.25" x14ac:dyDescent="0.25">
      <c r="A8" s="159"/>
      <c r="B8" s="160" t="s">
        <v>18</v>
      </c>
      <c r="C8" s="161">
        <v>182</v>
      </c>
      <c r="D8" s="162">
        <v>24272237.739999998</v>
      </c>
      <c r="E8" s="163">
        <v>23</v>
      </c>
      <c r="F8" s="162">
        <v>2076514.27</v>
      </c>
      <c r="G8" s="164">
        <v>205</v>
      </c>
      <c r="H8" s="165">
        <v>26348752.010000002</v>
      </c>
    </row>
    <row r="9" spans="1:16" x14ac:dyDescent="0.25">
      <c r="A9" s="159"/>
      <c r="B9" s="160" t="s">
        <v>2</v>
      </c>
      <c r="C9" s="161">
        <v>116</v>
      </c>
      <c r="D9" s="162">
        <v>17210117</v>
      </c>
      <c r="E9" s="163">
        <v>0</v>
      </c>
      <c r="F9" s="162">
        <v>0</v>
      </c>
      <c r="G9" s="164">
        <v>116</v>
      </c>
      <c r="H9" s="165">
        <v>17210117</v>
      </c>
    </row>
    <row r="10" spans="1:16" x14ac:dyDescent="0.25">
      <c r="A10" s="159"/>
      <c r="B10" s="160" t="s">
        <v>1</v>
      </c>
      <c r="C10" s="161">
        <v>114</v>
      </c>
      <c r="D10" s="162">
        <v>17210112</v>
      </c>
      <c r="E10" s="163">
        <v>0</v>
      </c>
      <c r="F10" s="162">
        <v>0</v>
      </c>
      <c r="G10" s="164">
        <v>114</v>
      </c>
      <c r="H10" s="165">
        <v>17210112</v>
      </c>
    </row>
    <row r="11" spans="1:16" x14ac:dyDescent="0.25">
      <c r="A11" s="149" t="s">
        <v>133</v>
      </c>
      <c r="B11" s="149" t="s">
        <v>48</v>
      </c>
      <c r="C11" s="166">
        <v>98</v>
      </c>
      <c r="D11" s="151">
        <v>11371633</v>
      </c>
      <c r="E11" s="150">
        <v>17</v>
      </c>
      <c r="F11" s="151">
        <v>1554600.66</v>
      </c>
      <c r="G11" s="150">
        <v>115</v>
      </c>
      <c r="H11" s="151">
        <v>12926233.66</v>
      </c>
    </row>
    <row r="12" spans="1:16" x14ac:dyDescent="0.25">
      <c r="A12" s="167"/>
      <c r="B12" s="160" t="s">
        <v>5</v>
      </c>
      <c r="C12" s="161">
        <v>98</v>
      </c>
      <c r="D12" s="162">
        <v>11371633</v>
      </c>
      <c r="E12" s="163">
        <v>17</v>
      </c>
      <c r="F12" s="162">
        <v>1554600.66</v>
      </c>
      <c r="G12" s="164">
        <v>115</v>
      </c>
      <c r="H12" s="165">
        <v>12926233.66</v>
      </c>
    </row>
    <row r="13" spans="1:16" x14ac:dyDescent="0.25">
      <c r="A13" s="159"/>
      <c r="B13" s="160" t="s">
        <v>19</v>
      </c>
      <c r="C13" s="161">
        <v>24</v>
      </c>
      <c r="D13" s="162">
        <v>2842908</v>
      </c>
      <c r="E13" s="163">
        <v>0</v>
      </c>
      <c r="F13" s="162">
        <v>0</v>
      </c>
      <c r="G13" s="164">
        <v>24</v>
      </c>
      <c r="H13" s="165">
        <v>2842908</v>
      </c>
    </row>
    <row r="14" spans="1:16" x14ac:dyDescent="0.25">
      <c r="A14" s="159"/>
      <c r="B14" s="160" t="s">
        <v>18</v>
      </c>
      <c r="C14" s="161">
        <v>24</v>
      </c>
      <c r="D14" s="162">
        <v>2842908</v>
      </c>
      <c r="E14" s="163">
        <v>17</v>
      </c>
      <c r="F14" s="162">
        <v>1554600.66</v>
      </c>
      <c r="G14" s="164">
        <v>41</v>
      </c>
      <c r="H14" s="165">
        <v>4397508.66</v>
      </c>
    </row>
    <row r="15" spans="1:16" x14ac:dyDescent="0.25">
      <c r="A15" s="159"/>
      <c r="B15" s="160" t="s">
        <v>2</v>
      </c>
      <c r="C15" s="161">
        <v>24</v>
      </c>
      <c r="D15" s="162">
        <v>2842908</v>
      </c>
      <c r="E15" s="163">
        <v>0</v>
      </c>
      <c r="F15" s="162">
        <v>0</v>
      </c>
      <c r="G15" s="164">
        <v>24</v>
      </c>
      <c r="H15" s="165">
        <v>2842908</v>
      </c>
    </row>
    <row r="16" spans="1:16" x14ac:dyDescent="0.25">
      <c r="A16" s="159"/>
      <c r="B16" s="160" t="s">
        <v>1</v>
      </c>
      <c r="C16" s="161">
        <v>26</v>
      </c>
      <c r="D16" s="162">
        <v>2842909</v>
      </c>
      <c r="E16" s="163">
        <v>0</v>
      </c>
      <c r="F16" s="162">
        <v>0</v>
      </c>
      <c r="G16" s="164">
        <v>26</v>
      </c>
      <c r="H16" s="165">
        <v>2842909</v>
      </c>
    </row>
    <row r="17" spans="1:8" x14ac:dyDescent="0.25">
      <c r="A17" s="149" t="s">
        <v>140</v>
      </c>
      <c r="B17" s="149" t="s">
        <v>87</v>
      </c>
      <c r="C17" s="166">
        <v>699</v>
      </c>
      <c r="D17" s="151">
        <v>88957001</v>
      </c>
      <c r="E17" s="150">
        <v>-40</v>
      </c>
      <c r="F17" s="151">
        <v>-3631114.93</v>
      </c>
      <c r="G17" s="150">
        <v>659</v>
      </c>
      <c r="H17" s="151">
        <v>85325886.069999993</v>
      </c>
    </row>
    <row r="18" spans="1:8" x14ac:dyDescent="0.25">
      <c r="A18" s="167"/>
      <c r="B18" s="160" t="s">
        <v>5</v>
      </c>
      <c r="C18" s="161">
        <v>699</v>
      </c>
      <c r="D18" s="162">
        <v>88957001</v>
      </c>
      <c r="E18" s="163">
        <v>-40</v>
      </c>
      <c r="F18" s="162">
        <v>-3631114.93</v>
      </c>
      <c r="G18" s="164">
        <v>659</v>
      </c>
      <c r="H18" s="165">
        <v>85325886.069999993</v>
      </c>
    </row>
    <row r="19" spans="1:8" x14ac:dyDescent="0.25">
      <c r="A19" s="159"/>
      <c r="B19" s="160" t="s">
        <v>19</v>
      </c>
      <c r="C19" s="161">
        <v>116</v>
      </c>
      <c r="D19" s="162">
        <v>17125090</v>
      </c>
      <c r="E19" s="163">
        <v>-40</v>
      </c>
      <c r="F19" s="162">
        <v>-3631114.93</v>
      </c>
      <c r="G19" s="164">
        <v>76</v>
      </c>
      <c r="H19" s="165">
        <v>13493975.07</v>
      </c>
    </row>
    <row r="20" spans="1:8" x14ac:dyDescent="0.25">
      <c r="A20" s="159"/>
      <c r="B20" s="160" t="s">
        <v>18</v>
      </c>
      <c r="C20" s="161">
        <v>194</v>
      </c>
      <c r="D20" s="162">
        <v>23943972</v>
      </c>
      <c r="E20" s="163">
        <v>0</v>
      </c>
      <c r="F20" s="162">
        <v>0</v>
      </c>
      <c r="G20" s="164">
        <v>194</v>
      </c>
      <c r="H20" s="165">
        <v>23943972</v>
      </c>
    </row>
    <row r="21" spans="1:8" x14ac:dyDescent="0.25">
      <c r="A21" s="159"/>
      <c r="B21" s="160" t="s">
        <v>2</v>
      </c>
      <c r="C21" s="161">
        <v>194</v>
      </c>
      <c r="D21" s="162">
        <v>23943972</v>
      </c>
      <c r="E21" s="163">
        <v>0</v>
      </c>
      <c r="F21" s="162">
        <v>0</v>
      </c>
      <c r="G21" s="164">
        <v>194</v>
      </c>
      <c r="H21" s="165">
        <v>23943972</v>
      </c>
    </row>
    <row r="22" spans="1:8" x14ac:dyDescent="0.25">
      <c r="A22" s="159"/>
      <c r="B22" s="160" t="s">
        <v>1</v>
      </c>
      <c r="C22" s="161">
        <v>195</v>
      </c>
      <c r="D22" s="162">
        <v>23943967</v>
      </c>
      <c r="E22" s="163">
        <v>0</v>
      </c>
      <c r="F22" s="162">
        <v>0</v>
      </c>
      <c r="G22" s="164">
        <v>195</v>
      </c>
      <c r="H22" s="165">
        <v>23943967</v>
      </c>
    </row>
    <row r="23" spans="1:8" x14ac:dyDescent="0.25">
      <c r="A23" s="251" t="s">
        <v>35</v>
      </c>
      <c r="B23" s="251"/>
      <c r="C23" s="150">
        <v>1376</v>
      </c>
      <c r="D23" s="151">
        <v>184269887.74000001</v>
      </c>
      <c r="E23" s="150">
        <v>0</v>
      </c>
      <c r="F23" s="151">
        <v>0</v>
      </c>
      <c r="G23" s="150">
        <v>1376</v>
      </c>
      <c r="H23" s="151">
        <v>184269887.74000001</v>
      </c>
    </row>
  </sheetData>
  <mergeCells count="8">
    <mergeCell ref="A2:H2"/>
    <mergeCell ref="F1:H1"/>
    <mergeCell ref="G3:H3"/>
    <mergeCell ref="A23:B23"/>
    <mergeCell ref="E3:F3"/>
    <mergeCell ref="A3:A4"/>
    <mergeCell ref="B3:B4"/>
    <mergeCell ref="C3:D3"/>
  </mergeCells>
  <pageMargins left="0.7" right="0.7" top="0.75" bottom="0.75" header="0.3" footer="0.3"/>
  <pageSetup paperSize="9" scale="96"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1"/>
  <sheetViews>
    <sheetView view="pageBreakPreview" zoomScale="140" zoomScaleNormal="100" zoomScaleSheetLayoutView="140" workbookViewId="0">
      <pane xSplit="2" ySplit="4" topLeftCell="C95" activePane="bottomRight" state="frozen"/>
      <selection pane="topRight" activeCell="C1" sqref="C1"/>
      <selection pane="bottomLeft" activeCell="A5" sqref="A5"/>
      <selection pane="bottomRight" activeCell="I3" sqref="I3"/>
    </sheetView>
  </sheetViews>
  <sheetFormatPr defaultRowHeight="15" x14ac:dyDescent="0.25"/>
  <cols>
    <col min="1" max="1" width="10.5703125" style="77" customWidth="1"/>
    <col min="2" max="2" width="21.85546875" style="77" customWidth="1"/>
    <col min="3" max="3" width="9.140625" style="77"/>
    <col min="4" max="4" width="13.5703125" style="77" customWidth="1"/>
    <col min="5" max="5" width="9.140625" style="77"/>
    <col min="6" max="6" width="12.7109375" style="77" customWidth="1"/>
    <col min="7" max="7" width="9.140625" style="77"/>
    <col min="8" max="8" width="12.7109375" style="77" customWidth="1"/>
    <col min="9" max="16384" width="9.140625" style="77"/>
  </cols>
  <sheetData>
    <row r="1" spans="1:8" ht="45" customHeight="1" x14ac:dyDescent="0.25">
      <c r="B1" s="208"/>
      <c r="C1" s="208"/>
      <c r="D1" s="208"/>
      <c r="F1" s="252" t="s">
        <v>465</v>
      </c>
      <c r="G1" s="252"/>
      <c r="H1" s="252"/>
    </row>
    <row r="2" spans="1:8" s="209" customFormat="1" ht="39.75" customHeight="1" x14ac:dyDescent="0.25">
      <c r="A2" s="253" t="s">
        <v>237</v>
      </c>
      <c r="B2" s="253"/>
      <c r="C2" s="253"/>
      <c r="D2" s="253"/>
      <c r="E2" s="253"/>
      <c r="F2" s="253"/>
      <c r="G2" s="253"/>
      <c r="H2" s="253"/>
    </row>
    <row r="3" spans="1:8" s="105" customFormat="1" ht="26.25" customHeight="1" x14ac:dyDescent="0.25">
      <c r="A3" s="247" t="s">
        <v>27</v>
      </c>
      <c r="B3" s="255" t="s">
        <v>238</v>
      </c>
      <c r="C3" s="246" t="s">
        <v>26</v>
      </c>
      <c r="D3" s="246"/>
      <c r="E3" s="247" t="s">
        <v>202</v>
      </c>
      <c r="F3" s="247"/>
      <c r="G3" s="247" t="s">
        <v>218</v>
      </c>
      <c r="H3" s="247"/>
    </row>
    <row r="4" spans="1:8" s="105" customFormat="1" ht="12" x14ac:dyDescent="0.25">
      <c r="A4" s="254"/>
      <c r="B4" s="256"/>
      <c r="C4" s="106" t="s">
        <v>23</v>
      </c>
      <c r="D4" s="107" t="s">
        <v>219</v>
      </c>
      <c r="E4" s="56" t="s">
        <v>23</v>
      </c>
      <c r="F4" s="108" t="s">
        <v>219</v>
      </c>
      <c r="G4" s="56" t="s">
        <v>23</v>
      </c>
      <c r="H4" s="107" t="s">
        <v>219</v>
      </c>
    </row>
    <row r="5" spans="1:8" x14ac:dyDescent="0.25">
      <c r="A5" s="206" t="s">
        <v>220</v>
      </c>
      <c r="B5" s="206" t="s">
        <v>203</v>
      </c>
      <c r="C5" s="152">
        <v>2800</v>
      </c>
      <c r="D5" s="153">
        <v>79663671.849999994</v>
      </c>
      <c r="E5" s="152">
        <v>-26</v>
      </c>
      <c r="F5" s="153">
        <v>-1835497.23</v>
      </c>
      <c r="G5" s="152">
        <v>2774</v>
      </c>
      <c r="H5" s="153">
        <v>77828174.620000005</v>
      </c>
    </row>
    <row r="6" spans="1:8" x14ac:dyDescent="0.25">
      <c r="A6" s="167"/>
      <c r="B6" s="160" t="s">
        <v>4</v>
      </c>
      <c r="C6" s="163">
        <v>2800</v>
      </c>
      <c r="D6" s="162">
        <v>79663671.849999994</v>
      </c>
      <c r="E6" s="163">
        <v>-26</v>
      </c>
      <c r="F6" s="162">
        <v>-1835497.23</v>
      </c>
      <c r="G6" s="164">
        <v>2774</v>
      </c>
      <c r="H6" s="165">
        <v>77828174.620000005</v>
      </c>
    </row>
    <row r="7" spans="1:8" x14ac:dyDescent="0.25">
      <c r="A7" s="159"/>
      <c r="B7" s="160" t="s">
        <v>19</v>
      </c>
      <c r="C7" s="161">
        <v>657</v>
      </c>
      <c r="D7" s="162">
        <v>19512905.190000001</v>
      </c>
      <c r="E7" s="163">
        <v>0</v>
      </c>
      <c r="F7" s="162">
        <v>0</v>
      </c>
      <c r="G7" s="164">
        <v>657</v>
      </c>
      <c r="H7" s="165">
        <v>19512905.190000001</v>
      </c>
    </row>
    <row r="8" spans="1:8" x14ac:dyDescent="0.25">
      <c r="A8" s="159"/>
      <c r="B8" s="160" t="s">
        <v>18</v>
      </c>
      <c r="C8" s="161">
        <v>737</v>
      </c>
      <c r="D8" s="162">
        <v>21156094.66</v>
      </c>
      <c r="E8" s="163">
        <v>-26</v>
      </c>
      <c r="F8" s="162">
        <v>-1835497.23</v>
      </c>
      <c r="G8" s="164">
        <v>711</v>
      </c>
      <c r="H8" s="165">
        <v>19320597.43</v>
      </c>
    </row>
    <row r="9" spans="1:8" x14ac:dyDescent="0.25">
      <c r="A9" s="159"/>
      <c r="B9" s="160" t="s">
        <v>2</v>
      </c>
      <c r="C9" s="161">
        <v>705</v>
      </c>
      <c r="D9" s="162">
        <v>19497336.5</v>
      </c>
      <c r="E9" s="163">
        <v>0</v>
      </c>
      <c r="F9" s="162">
        <v>0</v>
      </c>
      <c r="G9" s="164">
        <v>705</v>
      </c>
      <c r="H9" s="165">
        <v>19497336.5</v>
      </c>
    </row>
    <row r="10" spans="1:8" x14ac:dyDescent="0.25">
      <c r="A10" s="159"/>
      <c r="B10" s="160" t="s">
        <v>1</v>
      </c>
      <c r="C10" s="161">
        <v>701</v>
      </c>
      <c r="D10" s="162">
        <v>19497335.5</v>
      </c>
      <c r="E10" s="163">
        <v>0</v>
      </c>
      <c r="F10" s="162">
        <v>0</v>
      </c>
      <c r="G10" s="164">
        <v>701</v>
      </c>
      <c r="H10" s="165">
        <v>19497335.5</v>
      </c>
    </row>
    <row r="11" spans="1:8" x14ac:dyDescent="0.25">
      <c r="A11" s="206" t="s">
        <v>232</v>
      </c>
      <c r="B11" s="206" t="s">
        <v>52</v>
      </c>
      <c r="C11" s="207">
        <v>1</v>
      </c>
      <c r="D11" s="153">
        <v>23741</v>
      </c>
      <c r="E11" s="152">
        <v>2</v>
      </c>
      <c r="F11" s="153">
        <v>49502.38</v>
      </c>
      <c r="G11" s="152">
        <v>3</v>
      </c>
      <c r="H11" s="153">
        <v>73243.38</v>
      </c>
    </row>
    <row r="12" spans="1:8" x14ac:dyDescent="0.25">
      <c r="A12" s="167"/>
      <c r="B12" s="160" t="s">
        <v>4</v>
      </c>
      <c r="C12" s="161">
        <v>1</v>
      </c>
      <c r="D12" s="162">
        <v>23741</v>
      </c>
      <c r="E12" s="163">
        <v>2</v>
      </c>
      <c r="F12" s="162">
        <v>49502.38</v>
      </c>
      <c r="G12" s="164">
        <v>3</v>
      </c>
      <c r="H12" s="165">
        <v>73243.38</v>
      </c>
    </row>
    <row r="13" spans="1:8" x14ac:dyDescent="0.25">
      <c r="A13" s="159"/>
      <c r="B13" s="160" t="s">
        <v>19</v>
      </c>
      <c r="C13" s="161">
        <v>1</v>
      </c>
      <c r="D13" s="162">
        <v>23741</v>
      </c>
      <c r="E13" s="163">
        <v>0</v>
      </c>
      <c r="F13" s="162">
        <v>0</v>
      </c>
      <c r="G13" s="164">
        <v>1</v>
      </c>
      <c r="H13" s="165">
        <v>23741</v>
      </c>
    </row>
    <row r="14" spans="1:8" x14ac:dyDescent="0.25">
      <c r="A14" s="159"/>
      <c r="B14" s="160" t="s">
        <v>18</v>
      </c>
      <c r="C14" s="210"/>
      <c r="D14" s="210"/>
      <c r="E14" s="163">
        <v>2</v>
      </c>
      <c r="F14" s="162">
        <v>49502.38</v>
      </c>
      <c r="G14" s="164">
        <v>2</v>
      </c>
      <c r="H14" s="165">
        <v>49502.38</v>
      </c>
    </row>
    <row r="15" spans="1:8" x14ac:dyDescent="0.25">
      <c r="A15" s="206" t="s">
        <v>143</v>
      </c>
      <c r="B15" s="206" t="s">
        <v>63</v>
      </c>
      <c r="C15" s="207">
        <v>20</v>
      </c>
      <c r="D15" s="153">
        <v>493003.36</v>
      </c>
      <c r="E15" s="152">
        <v>-4</v>
      </c>
      <c r="F15" s="153">
        <v>-90755.05</v>
      </c>
      <c r="G15" s="152">
        <v>16</v>
      </c>
      <c r="H15" s="153">
        <v>402248.31</v>
      </c>
    </row>
    <row r="16" spans="1:8" x14ac:dyDescent="0.25">
      <c r="A16" s="167"/>
      <c r="B16" s="160" t="s">
        <v>4</v>
      </c>
      <c r="C16" s="161">
        <v>20</v>
      </c>
      <c r="D16" s="162">
        <v>493003.36</v>
      </c>
      <c r="E16" s="163">
        <v>-4</v>
      </c>
      <c r="F16" s="162">
        <v>-90755.05</v>
      </c>
      <c r="G16" s="164">
        <v>16</v>
      </c>
      <c r="H16" s="165">
        <v>402248.31</v>
      </c>
    </row>
    <row r="17" spans="1:8" x14ac:dyDescent="0.25">
      <c r="A17" s="159"/>
      <c r="B17" s="160" t="s">
        <v>19</v>
      </c>
      <c r="C17" s="161">
        <v>3</v>
      </c>
      <c r="D17" s="162">
        <v>72233.070000000007</v>
      </c>
      <c r="E17" s="163">
        <v>0</v>
      </c>
      <c r="F17" s="162">
        <v>0</v>
      </c>
      <c r="G17" s="164">
        <v>3</v>
      </c>
      <c r="H17" s="165">
        <v>72233.070000000007</v>
      </c>
    </row>
    <row r="18" spans="1:8" x14ac:dyDescent="0.25">
      <c r="A18" s="159"/>
      <c r="B18" s="160" t="s">
        <v>18</v>
      </c>
      <c r="C18" s="161">
        <v>6</v>
      </c>
      <c r="D18" s="162">
        <v>140257.43</v>
      </c>
      <c r="E18" s="163">
        <v>-4</v>
      </c>
      <c r="F18" s="162">
        <v>-90755.05</v>
      </c>
      <c r="G18" s="164">
        <v>2</v>
      </c>
      <c r="H18" s="165">
        <v>49502.38</v>
      </c>
    </row>
    <row r="19" spans="1:8" x14ac:dyDescent="0.25">
      <c r="A19" s="159"/>
      <c r="B19" s="160" t="s">
        <v>2</v>
      </c>
      <c r="C19" s="161">
        <v>6</v>
      </c>
      <c r="D19" s="162">
        <v>140257.43</v>
      </c>
      <c r="E19" s="163">
        <v>0</v>
      </c>
      <c r="F19" s="162">
        <v>0</v>
      </c>
      <c r="G19" s="164">
        <v>6</v>
      </c>
      <c r="H19" s="165">
        <v>140257.43</v>
      </c>
    </row>
    <row r="20" spans="1:8" x14ac:dyDescent="0.25">
      <c r="A20" s="159"/>
      <c r="B20" s="160" t="s">
        <v>1</v>
      </c>
      <c r="C20" s="161">
        <v>5</v>
      </c>
      <c r="D20" s="162">
        <v>140255.43</v>
      </c>
      <c r="E20" s="163">
        <v>0</v>
      </c>
      <c r="F20" s="162">
        <v>0</v>
      </c>
      <c r="G20" s="164">
        <v>5</v>
      </c>
      <c r="H20" s="165">
        <v>140255.43</v>
      </c>
    </row>
    <row r="21" spans="1:8" x14ac:dyDescent="0.25">
      <c r="A21" s="206" t="s">
        <v>233</v>
      </c>
      <c r="B21" s="206" t="s">
        <v>65</v>
      </c>
      <c r="C21" s="207">
        <v>10</v>
      </c>
      <c r="D21" s="153">
        <v>246501.68</v>
      </c>
      <c r="E21" s="152">
        <v>-3</v>
      </c>
      <c r="F21" s="153">
        <v>-74254.25</v>
      </c>
      <c r="G21" s="152">
        <v>7</v>
      </c>
      <c r="H21" s="153">
        <v>172247.43</v>
      </c>
    </row>
    <row r="22" spans="1:8" x14ac:dyDescent="0.25">
      <c r="A22" s="167"/>
      <c r="B22" s="160" t="s">
        <v>4</v>
      </c>
      <c r="C22" s="161">
        <v>10</v>
      </c>
      <c r="D22" s="162">
        <v>246501.68</v>
      </c>
      <c r="E22" s="163">
        <v>-3</v>
      </c>
      <c r="F22" s="162">
        <v>-74254.25</v>
      </c>
      <c r="G22" s="164">
        <v>7</v>
      </c>
      <c r="H22" s="165">
        <v>172247.43</v>
      </c>
    </row>
    <row r="23" spans="1:8" x14ac:dyDescent="0.25">
      <c r="A23" s="159"/>
      <c r="B23" s="160" t="s">
        <v>19</v>
      </c>
      <c r="C23" s="161">
        <v>1</v>
      </c>
      <c r="D23" s="162">
        <v>23740.94</v>
      </c>
      <c r="E23" s="163">
        <v>0</v>
      </c>
      <c r="F23" s="162">
        <v>0</v>
      </c>
      <c r="G23" s="164">
        <v>1</v>
      </c>
      <c r="H23" s="165">
        <v>23740.94</v>
      </c>
    </row>
    <row r="24" spans="1:8" x14ac:dyDescent="0.25">
      <c r="A24" s="159"/>
      <c r="B24" s="160" t="s">
        <v>18</v>
      </c>
      <c r="C24" s="161">
        <v>3</v>
      </c>
      <c r="D24" s="162">
        <v>74254.25</v>
      </c>
      <c r="E24" s="163">
        <v>-3</v>
      </c>
      <c r="F24" s="162">
        <v>-74254.25</v>
      </c>
      <c r="G24" s="164">
        <v>0</v>
      </c>
      <c r="H24" s="165">
        <v>0</v>
      </c>
    </row>
    <row r="25" spans="1:8" x14ac:dyDescent="0.25">
      <c r="A25" s="159"/>
      <c r="B25" s="160" t="s">
        <v>2</v>
      </c>
      <c r="C25" s="161">
        <v>3</v>
      </c>
      <c r="D25" s="162">
        <v>74254.25</v>
      </c>
      <c r="E25" s="163">
        <v>0</v>
      </c>
      <c r="F25" s="162">
        <v>0</v>
      </c>
      <c r="G25" s="164">
        <v>3</v>
      </c>
      <c r="H25" s="165">
        <v>74254.25</v>
      </c>
    </row>
    <row r="26" spans="1:8" x14ac:dyDescent="0.25">
      <c r="A26" s="159"/>
      <c r="B26" s="160" t="s">
        <v>1</v>
      </c>
      <c r="C26" s="161">
        <v>3</v>
      </c>
      <c r="D26" s="162">
        <v>74252.240000000005</v>
      </c>
      <c r="E26" s="163">
        <v>0</v>
      </c>
      <c r="F26" s="162">
        <v>0</v>
      </c>
      <c r="G26" s="164">
        <v>3</v>
      </c>
      <c r="H26" s="165">
        <v>74252.240000000005</v>
      </c>
    </row>
    <row r="27" spans="1:8" x14ac:dyDescent="0.25">
      <c r="A27" s="206" t="s">
        <v>145</v>
      </c>
      <c r="B27" s="206" t="s">
        <v>69</v>
      </c>
      <c r="C27" s="207">
        <v>160</v>
      </c>
      <c r="D27" s="153">
        <v>3809453</v>
      </c>
      <c r="E27" s="152">
        <v>-6</v>
      </c>
      <c r="F27" s="153">
        <v>-89868.85</v>
      </c>
      <c r="G27" s="152">
        <v>154</v>
      </c>
      <c r="H27" s="153">
        <v>3719584.15</v>
      </c>
    </row>
    <row r="28" spans="1:8" x14ac:dyDescent="0.25">
      <c r="A28" s="167"/>
      <c r="B28" s="160" t="s">
        <v>4</v>
      </c>
      <c r="C28" s="161">
        <v>160</v>
      </c>
      <c r="D28" s="162">
        <v>3809453</v>
      </c>
      <c r="E28" s="163">
        <v>-6</v>
      </c>
      <c r="F28" s="162">
        <v>-89868.85</v>
      </c>
      <c r="G28" s="164">
        <v>154</v>
      </c>
      <c r="H28" s="165">
        <v>3719584.15</v>
      </c>
    </row>
    <row r="29" spans="1:8" x14ac:dyDescent="0.25">
      <c r="A29" s="159"/>
      <c r="B29" s="160" t="s">
        <v>19</v>
      </c>
      <c r="C29" s="161">
        <v>40</v>
      </c>
      <c r="D29" s="162">
        <v>952363</v>
      </c>
      <c r="E29" s="163">
        <v>-4</v>
      </c>
      <c r="F29" s="162">
        <v>-38039.99</v>
      </c>
      <c r="G29" s="164">
        <v>36</v>
      </c>
      <c r="H29" s="165">
        <v>914323.01</v>
      </c>
    </row>
    <row r="30" spans="1:8" x14ac:dyDescent="0.25">
      <c r="A30" s="159"/>
      <c r="B30" s="160" t="s">
        <v>18</v>
      </c>
      <c r="C30" s="161">
        <v>40</v>
      </c>
      <c r="D30" s="162">
        <v>952363</v>
      </c>
      <c r="E30" s="163">
        <v>-2</v>
      </c>
      <c r="F30" s="162">
        <v>-51828.86</v>
      </c>
      <c r="G30" s="164">
        <v>38</v>
      </c>
      <c r="H30" s="165">
        <v>900534.14</v>
      </c>
    </row>
    <row r="31" spans="1:8" x14ac:dyDescent="0.25">
      <c r="A31" s="159"/>
      <c r="B31" s="160" t="s">
        <v>2</v>
      </c>
      <c r="C31" s="161">
        <v>40</v>
      </c>
      <c r="D31" s="162">
        <v>952363</v>
      </c>
      <c r="E31" s="163">
        <v>0</v>
      </c>
      <c r="F31" s="162">
        <v>0</v>
      </c>
      <c r="G31" s="164">
        <v>40</v>
      </c>
      <c r="H31" s="165">
        <v>952363</v>
      </c>
    </row>
    <row r="32" spans="1:8" x14ac:dyDescent="0.25">
      <c r="A32" s="159"/>
      <c r="B32" s="160" t="s">
        <v>1</v>
      </c>
      <c r="C32" s="161">
        <v>40</v>
      </c>
      <c r="D32" s="162">
        <v>952364</v>
      </c>
      <c r="E32" s="163">
        <v>0</v>
      </c>
      <c r="F32" s="162">
        <v>0</v>
      </c>
      <c r="G32" s="164">
        <v>40</v>
      </c>
      <c r="H32" s="165">
        <v>952364</v>
      </c>
    </row>
    <row r="33" spans="1:8" x14ac:dyDescent="0.25">
      <c r="A33" s="206" t="s">
        <v>150</v>
      </c>
      <c r="B33" s="206" t="s">
        <v>71</v>
      </c>
      <c r="C33" s="207">
        <v>1</v>
      </c>
      <c r="D33" s="153">
        <v>24752</v>
      </c>
      <c r="E33" s="152">
        <v>1</v>
      </c>
      <c r="F33" s="153">
        <v>25508.080000000002</v>
      </c>
      <c r="G33" s="152">
        <v>2</v>
      </c>
      <c r="H33" s="153">
        <v>50260.08</v>
      </c>
    </row>
    <row r="34" spans="1:8" x14ac:dyDescent="0.25">
      <c r="A34" s="167"/>
      <c r="B34" s="160" t="s">
        <v>4</v>
      </c>
      <c r="C34" s="161">
        <v>1</v>
      </c>
      <c r="D34" s="162">
        <v>24752</v>
      </c>
      <c r="E34" s="163">
        <v>1</v>
      </c>
      <c r="F34" s="162">
        <v>25508.080000000002</v>
      </c>
      <c r="G34" s="164">
        <v>2</v>
      </c>
      <c r="H34" s="165">
        <v>50260.08</v>
      </c>
    </row>
    <row r="35" spans="1:8" x14ac:dyDescent="0.25">
      <c r="A35" s="159"/>
      <c r="B35" s="160" t="s">
        <v>19</v>
      </c>
      <c r="C35" s="161">
        <v>1</v>
      </c>
      <c r="D35" s="162">
        <v>24752</v>
      </c>
      <c r="E35" s="163">
        <v>0</v>
      </c>
      <c r="F35" s="162">
        <v>0</v>
      </c>
      <c r="G35" s="164">
        <v>1</v>
      </c>
      <c r="H35" s="165">
        <v>24752</v>
      </c>
    </row>
    <row r="36" spans="1:8" x14ac:dyDescent="0.25">
      <c r="A36" s="159"/>
      <c r="B36" s="160" t="s">
        <v>18</v>
      </c>
      <c r="C36" s="210"/>
      <c r="D36" s="210"/>
      <c r="E36" s="163">
        <v>1</v>
      </c>
      <c r="F36" s="162">
        <v>25508.080000000002</v>
      </c>
      <c r="G36" s="164">
        <v>1</v>
      </c>
      <c r="H36" s="165">
        <v>25508.080000000002</v>
      </c>
    </row>
    <row r="37" spans="1:8" x14ac:dyDescent="0.25">
      <c r="A37" s="206" t="s">
        <v>149</v>
      </c>
      <c r="B37" s="206" t="s">
        <v>73</v>
      </c>
      <c r="C37" s="207">
        <v>77</v>
      </c>
      <c r="D37" s="153">
        <v>1832413</v>
      </c>
      <c r="E37" s="152">
        <v>-1</v>
      </c>
      <c r="F37" s="153">
        <v>-25508.080000000002</v>
      </c>
      <c r="G37" s="152">
        <v>76</v>
      </c>
      <c r="H37" s="153">
        <v>1806904.92</v>
      </c>
    </row>
    <row r="38" spans="1:8" x14ac:dyDescent="0.25">
      <c r="A38" s="167"/>
      <c r="B38" s="160" t="s">
        <v>4</v>
      </c>
      <c r="C38" s="161">
        <v>77</v>
      </c>
      <c r="D38" s="162">
        <v>1832413</v>
      </c>
      <c r="E38" s="163">
        <v>-1</v>
      </c>
      <c r="F38" s="162">
        <v>-25508.080000000002</v>
      </c>
      <c r="G38" s="164">
        <v>76</v>
      </c>
      <c r="H38" s="165">
        <v>1806904.92</v>
      </c>
    </row>
    <row r="39" spans="1:8" x14ac:dyDescent="0.25">
      <c r="A39" s="159"/>
      <c r="B39" s="160" t="s">
        <v>19</v>
      </c>
      <c r="C39" s="161">
        <v>20</v>
      </c>
      <c r="D39" s="162">
        <v>458104</v>
      </c>
      <c r="E39" s="163">
        <v>0</v>
      </c>
      <c r="F39" s="162">
        <v>0</v>
      </c>
      <c r="G39" s="164">
        <v>20</v>
      </c>
      <c r="H39" s="165">
        <v>458104</v>
      </c>
    </row>
    <row r="40" spans="1:8" x14ac:dyDescent="0.25">
      <c r="A40" s="159"/>
      <c r="B40" s="160" t="s">
        <v>18</v>
      </c>
      <c r="C40" s="161">
        <v>20</v>
      </c>
      <c r="D40" s="162">
        <v>458104</v>
      </c>
      <c r="E40" s="163">
        <v>-1</v>
      </c>
      <c r="F40" s="162">
        <v>-25508.080000000002</v>
      </c>
      <c r="G40" s="164">
        <v>19</v>
      </c>
      <c r="H40" s="165">
        <v>432595.92</v>
      </c>
    </row>
    <row r="41" spans="1:8" x14ac:dyDescent="0.25">
      <c r="A41" s="159"/>
      <c r="B41" s="160" t="s">
        <v>2</v>
      </c>
      <c r="C41" s="161">
        <v>20</v>
      </c>
      <c r="D41" s="162">
        <v>458104</v>
      </c>
      <c r="E41" s="163">
        <v>0</v>
      </c>
      <c r="F41" s="162">
        <v>0</v>
      </c>
      <c r="G41" s="164">
        <v>20</v>
      </c>
      <c r="H41" s="165">
        <v>458104</v>
      </c>
    </row>
    <row r="42" spans="1:8" x14ac:dyDescent="0.25">
      <c r="A42" s="159"/>
      <c r="B42" s="160" t="s">
        <v>1</v>
      </c>
      <c r="C42" s="161">
        <v>17</v>
      </c>
      <c r="D42" s="162">
        <v>458101</v>
      </c>
      <c r="E42" s="163">
        <v>0</v>
      </c>
      <c r="F42" s="162">
        <v>0</v>
      </c>
      <c r="G42" s="164">
        <v>17</v>
      </c>
      <c r="H42" s="165">
        <v>458101</v>
      </c>
    </row>
    <row r="43" spans="1:8" x14ac:dyDescent="0.25">
      <c r="A43" s="206" t="s">
        <v>221</v>
      </c>
      <c r="B43" s="206" t="s">
        <v>79</v>
      </c>
      <c r="C43" s="207">
        <v>3</v>
      </c>
      <c r="D43" s="153">
        <v>71223</v>
      </c>
      <c r="E43" s="152">
        <v>-3</v>
      </c>
      <c r="F43" s="153">
        <v>-71223</v>
      </c>
      <c r="G43" s="152">
        <v>0</v>
      </c>
      <c r="H43" s="153">
        <v>0</v>
      </c>
    </row>
    <row r="44" spans="1:8" x14ac:dyDescent="0.25">
      <c r="A44" s="167"/>
      <c r="B44" s="160" t="s">
        <v>4</v>
      </c>
      <c r="C44" s="161">
        <v>3</v>
      </c>
      <c r="D44" s="162">
        <v>71223</v>
      </c>
      <c r="E44" s="163">
        <v>-3</v>
      </c>
      <c r="F44" s="162">
        <v>-71223</v>
      </c>
      <c r="G44" s="164">
        <v>0</v>
      </c>
      <c r="H44" s="165">
        <v>0</v>
      </c>
    </row>
    <row r="45" spans="1:8" x14ac:dyDescent="0.25">
      <c r="A45" s="159"/>
      <c r="B45" s="160" t="s">
        <v>19</v>
      </c>
      <c r="C45" s="161">
        <v>3</v>
      </c>
      <c r="D45" s="162">
        <v>71223</v>
      </c>
      <c r="E45" s="163">
        <v>-3</v>
      </c>
      <c r="F45" s="162">
        <v>-71223</v>
      </c>
      <c r="G45" s="164">
        <v>0</v>
      </c>
      <c r="H45" s="165">
        <v>0</v>
      </c>
    </row>
    <row r="46" spans="1:8" ht="21" x14ac:dyDescent="0.25">
      <c r="A46" s="206" t="s">
        <v>151</v>
      </c>
      <c r="B46" s="206" t="s">
        <v>83</v>
      </c>
      <c r="C46" s="207">
        <v>30</v>
      </c>
      <c r="D46" s="153">
        <v>750916.8</v>
      </c>
      <c r="E46" s="152">
        <v>3</v>
      </c>
      <c r="F46" s="153">
        <v>66835.08</v>
      </c>
      <c r="G46" s="152">
        <v>33</v>
      </c>
      <c r="H46" s="153">
        <v>817751.88</v>
      </c>
    </row>
    <row r="47" spans="1:8" x14ac:dyDescent="0.25">
      <c r="A47" s="167"/>
      <c r="B47" s="160" t="s">
        <v>4</v>
      </c>
      <c r="C47" s="161">
        <v>30</v>
      </c>
      <c r="D47" s="162">
        <v>750916.8</v>
      </c>
      <c r="E47" s="163">
        <v>3</v>
      </c>
      <c r="F47" s="162">
        <v>66835.08</v>
      </c>
      <c r="G47" s="164">
        <v>33</v>
      </c>
      <c r="H47" s="165">
        <v>817751.88</v>
      </c>
    </row>
    <row r="48" spans="1:8" x14ac:dyDescent="0.25">
      <c r="A48" s="159"/>
      <c r="B48" s="160" t="s">
        <v>19</v>
      </c>
      <c r="C48" s="161">
        <v>8</v>
      </c>
      <c r="D48" s="162">
        <v>193731.44</v>
      </c>
      <c r="E48" s="163">
        <v>0</v>
      </c>
      <c r="F48" s="162">
        <v>0</v>
      </c>
      <c r="G48" s="164">
        <v>8</v>
      </c>
      <c r="H48" s="165">
        <v>193731.44</v>
      </c>
    </row>
    <row r="49" spans="1:8" x14ac:dyDescent="0.25">
      <c r="A49" s="159"/>
      <c r="B49" s="160" t="s">
        <v>18</v>
      </c>
      <c r="C49" s="161">
        <v>7</v>
      </c>
      <c r="D49" s="162">
        <v>185728.12</v>
      </c>
      <c r="E49" s="163">
        <v>3</v>
      </c>
      <c r="F49" s="162">
        <v>66835.08</v>
      </c>
      <c r="G49" s="164">
        <v>10</v>
      </c>
      <c r="H49" s="165">
        <v>252563.20000000001</v>
      </c>
    </row>
    <row r="50" spans="1:8" x14ac:dyDescent="0.25">
      <c r="A50" s="159"/>
      <c r="B50" s="160" t="s">
        <v>2</v>
      </c>
      <c r="C50" s="161">
        <v>7</v>
      </c>
      <c r="D50" s="162">
        <v>185728.12</v>
      </c>
      <c r="E50" s="163">
        <v>0</v>
      </c>
      <c r="F50" s="162">
        <v>0</v>
      </c>
      <c r="G50" s="164">
        <v>7</v>
      </c>
      <c r="H50" s="165">
        <v>185728.12</v>
      </c>
    </row>
    <row r="51" spans="1:8" x14ac:dyDescent="0.25">
      <c r="A51" s="159"/>
      <c r="B51" s="160" t="s">
        <v>1</v>
      </c>
      <c r="C51" s="161">
        <v>8</v>
      </c>
      <c r="D51" s="162">
        <v>185729.12</v>
      </c>
      <c r="E51" s="163">
        <v>0</v>
      </c>
      <c r="F51" s="162">
        <v>0</v>
      </c>
      <c r="G51" s="164">
        <v>8</v>
      </c>
      <c r="H51" s="165">
        <v>185729.12</v>
      </c>
    </row>
    <row r="52" spans="1:8" x14ac:dyDescent="0.25">
      <c r="A52" s="206" t="s">
        <v>153</v>
      </c>
      <c r="B52" s="206" t="s">
        <v>91</v>
      </c>
      <c r="C52" s="207">
        <v>10</v>
      </c>
      <c r="D52" s="153">
        <v>246501.68</v>
      </c>
      <c r="E52" s="152">
        <v>2</v>
      </c>
      <c r="F52" s="153">
        <v>57751.43</v>
      </c>
      <c r="G52" s="152">
        <v>12</v>
      </c>
      <c r="H52" s="153">
        <v>304253.11</v>
      </c>
    </row>
    <row r="53" spans="1:8" x14ac:dyDescent="0.25">
      <c r="A53" s="167"/>
      <c r="B53" s="160" t="s">
        <v>4</v>
      </c>
      <c r="C53" s="161">
        <v>10</v>
      </c>
      <c r="D53" s="162">
        <v>246501.68</v>
      </c>
      <c r="E53" s="163">
        <v>2</v>
      </c>
      <c r="F53" s="162">
        <v>57751.43</v>
      </c>
      <c r="G53" s="164">
        <v>12</v>
      </c>
      <c r="H53" s="165">
        <v>304253.11</v>
      </c>
    </row>
    <row r="54" spans="1:8" x14ac:dyDescent="0.25">
      <c r="A54" s="159"/>
      <c r="B54" s="160" t="s">
        <v>19</v>
      </c>
      <c r="C54" s="161">
        <v>2</v>
      </c>
      <c r="D54" s="162">
        <v>48492.13</v>
      </c>
      <c r="E54" s="163">
        <v>0</v>
      </c>
      <c r="F54" s="162">
        <v>0</v>
      </c>
      <c r="G54" s="164">
        <v>2</v>
      </c>
      <c r="H54" s="165">
        <v>48492.13</v>
      </c>
    </row>
    <row r="55" spans="1:8" x14ac:dyDescent="0.25">
      <c r="A55" s="159"/>
      <c r="B55" s="160" t="s">
        <v>18</v>
      </c>
      <c r="C55" s="161">
        <v>3</v>
      </c>
      <c r="D55" s="162">
        <v>66004.52</v>
      </c>
      <c r="E55" s="163">
        <v>2</v>
      </c>
      <c r="F55" s="162">
        <v>57751.43</v>
      </c>
      <c r="G55" s="164">
        <v>5</v>
      </c>
      <c r="H55" s="165">
        <v>123755.95</v>
      </c>
    </row>
    <row r="56" spans="1:8" x14ac:dyDescent="0.25">
      <c r="A56" s="159"/>
      <c r="B56" s="160" t="s">
        <v>2</v>
      </c>
      <c r="C56" s="161">
        <v>3</v>
      </c>
      <c r="D56" s="162">
        <v>103166.52</v>
      </c>
      <c r="E56" s="163">
        <v>0</v>
      </c>
      <c r="F56" s="162">
        <v>0</v>
      </c>
      <c r="G56" s="164">
        <v>3</v>
      </c>
      <c r="H56" s="165">
        <v>103166.52</v>
      </c>
    </row>
    <row r="57" spans="1:8" x14ac:dyDescent="0.25">
      <c r="A57" s="159"/>
      <c r="B57" s="160" t="s">
        <v>1</v>
      </c>
      <c r="C57" s="161">
        <v>2</v>
      </c>
      <c r="D57" s="162">
        <v>28838.51</v>
      </c>
      <c r="E57" s="163">
        <v>0</v>
      </c>
      <c r="F57" s="162">
        <v>0</v>
      </c>
      <c r="G57" s="164">
        <v>2</v>
      </c>
      <c r="H57" s="165">
        <v>28838.51</v>
      </c>
    </row>
    <row r="58" spans="1:8" x14ac:dyDescent="0.25">
      <c r="A58" s="206" t="s">
        <v>222</v>
      </c>
      <c r="B58" s="206" t="s">
        <v>103</v>
      </c>
      <c r="C58" s="207">
        <v>48</v>
      </c>
      <c r="D58" s="153">
        <v>1154858</v>
      </c>
      <c r="E58" s="152">
        <v>6</v>
      </c>
      <c r="F58" s="153">
        <v>157700.25</v>
      </c>
      <c r="G58" s="152">
        <v>54</v>
      </c>
      <c r="H58" s="153">
        <v>1312558.25</v>
      </c>
    </row>
    <row r="59" spans="1:8" x14ac:dyDescent="0.25">
      <c r="A59" s="167"/>
      <c r="B59" s="160" t="s">
        <v>4</v>
      </c>
      <c r="C59" s="161">
        <v>48</v>
      </c>
      <c r="D59" s="162">
        <v>1154858</v>
      </c>
      <c r="E59" s="163">
        <v>6</v>
      </c>
      <c r="F59" s="162">
        <v>157700.25</v>
      </c>
      <c r="G59" s="164">
        <v>54</v>
      </c>
      <c r="H59" s="165">
        <v>1312558.25</v>
      </c>
    </row>
    <row r="60" spans="1:8" x14ac:dyDescent="0.25">
      <c r="A60" s="159"/>
      <c r="B60" s="160" t="s">
        <v>19</v>
      </c>
      <c r="C60" s="161">
        <v>18</v>
      </c>
      <c r="D60" s="162">
        <v>439904</v>
      </c>
      <c r="E60" s="163">
        <v>0</v>
      </c>
      <c r="F60" s="162">
        <v>0</v>
      </c>
      <c r="G60" s="164">
        <v>18</v>
      </c>
      <c r="H60" s="165">
        <v>439904</v>
      </c>
    </row>
    <row r="61" spans="1:8" x14ac:dyDescent="0.25">
      <c r="A61" s="159"/>
      <c r="B61" s="160" t="s">
        <v>18</v>
      </c>
      <c r="C61" s="161">
        <v>10</v>
      </c>
      <c r="D61" s="162">
        <v>238318</v>
      </c>
      <c r="E61" s="163">
        <v>6</v>
      </c>
      <c r="F61" s="162">
        <v>157700.25</v>
      </c>
      <c r="G61" s="164">
        <v>16</v>
      </c>
      <c r="H61" s="165">
        <v>396018.25</v>
      </c>
    </row>
    <row r="62" spans="1:8" x14ac:dyDescent="0.25">
      <c r="A62" s="159"/>
      <c r="B62" s="160" t="s">
        <v>2</v>
      </c>
      <c r="C62" s="161">
        <v>10</v>
      </c>
      <c r="D62" s="162">
        <v>238318</v>
      </c>
      <c r="E62" s="163">
        <v>0</v>
      </c>
      <c r="F62" s="162">
        <v>0</v>
      </c>
      <c r="G62" s="164">
        <v>10</v>
      </c>
      <c r="H62" s="165">
        <v>238318</v>
      </c>
    </row>
    <row r="63" spans="1:8" x14ac:dyDescent="0.25">
      <c r="A63" s="159"/>
      <c r="B63" s="160" t="s">
        <v>1</v>
      </c>
      <c r="C63" s="161">
        <v>10</v>
      </c>
      <c r="D63" s="162">
        <v>238318</v>
      </c>
      <c r="E63" s="163">
        <v>0</v>
      </c>
      <c r="F63" s="162">
        <v>0</v>
      </c>
      <c r="G63" s="164">
        <v>10</v>
      </c>
      <c r="H63" s="165">
        <v>238318</v>
      </c>
    </row>
    <row r="64" spans="1:8" x14ac:dyDescent="0.25">
      <c r="A64" s="206" t="s">
        <v>234</v>
      </c>
      <c r="B64" s="206" t="s">
        <v>105</v>
      </c>
      <c r="C64" s="207">
        <v>4</v>
      </c>
      <c r="D64" s="153">
        <v>96984.27</v>
      </c>
      <c r="E64" s="152">
        <v>-1</v>
      </c>
      <c r="F64" s="153">
        <v>-19951.919999999998</v>
      </c>
      <c r="G64" s="152">
        <v>3</v>
      </c>
      <c r="H64" s="153">
        <v>77032.350000000006</v>
      </c>
    </row>
    <row r="65" spans="1:8" x14ac:dyDescent="0.25">
      <c r="A65" s="167"/>
      <c r="B65" s="160" t="s">
        <v>4</v>
      </c>
      <c r="C65" s="161">
        <v>4</v>
      </c>
      <c r="D65" s="162">
        <v>96984.27</v>
      </c>
      <c r="E65" s="163">
        <v>-1</v>
      </c>
      <c r="F65" s="162">
        <v>-19951.919999999998</v>
      </c>
      <c r="G65" s="164">
        <v>3</v>
      </c>
      <c r="H65" s="165">
        <v>77032.350000000006</v>
      </c>
    </row>
    <row r="66" spans="1:8" x14ac:dyDescent="0.25">
      <c r="A66" s="159"/>
      <c r="B66" s="160" t="s">
        <v>19</v>
      </c>
      <c r="C66" s="161">
        <v>2</v>
      </c>
      <c r="D66" s="162">
        <v>47482</v>
      </c>
      <c r="E66" s="163">
        <v>0</v>
      </c>
      <c r="F66" s="162">
        <v>0</v>
      </c>
      <c r="G66" s="164">
        <v>2</v>
      </c>
      <c r="H66" s="165">
        <v>47482</v>
      </c>
    </row>
    <row r="67" spans="1:8" x14ac:dyDescent="0.25">
      <c r="A67" s="159"/>
      <c r="B67" s="160" t="s">
        <v>18</v>
      </c>
      <c r="C67" s="161">
        <v>2</v>
      </c>
      <c r="D67" s="162">
        <v>49502.27</v>
      </c>
      <c r="E67" s="163">
        <v>-1</v>
      </c>
      <c r="F67" s="162">
        <v>-19951.919999999998</v>
      </c>
      <c r="G67" s="164">
        <v>1</v>
      </c>
      <c r="H67" s="165">
        <v>29550.35</v>
      </c>
    </row>
    <row r="68" spans="1:8" x14ac:dyDescent="0.25">
      <c r="A68" s="206" t="s">
        <v>235</v>
      </c>
      <c r="B68" s="206" t="s">
        <v>107</v>
      </c>
      <c r="C68" s="207">
        <v>32</v>
      </c>
      <c r="D68" s="153">
        <v>775622</v>
      </c>
      <c r="E68" s="152">
        <v>1</v>
      </c>
      <c r="F68" s="153">
        <v>19951.919999999998</v>
      </c>
      <c r="G68" s="152">
        <v>33</v>
      </c>
      <c r="H68" s="153">
        <v>795573.92</v>
      </c>
    </row>
    <row r="69" spans="1:8" x14ac:dyDescent="0.25">
      <c r="A69" s="167"/>
      <c r="B69" s="160" t="s">
        <v>4</v>
      </c>
      <c r="C69" s="161">
        <v>32</v>
      </c>
      <c r="D69" s="162">
        <v>775622</v>
      </c>
      <c r="E69" s="163">
        <v>1</v>
      </c>
      <c r="F69" s="162">
        <v>19951.919999999998</v>
      </c>
      <c r="G69" s="164">
        <v>33</v>
      </c>
      <c r="H69" s="165">
        <v>795573.92</v>
      </c>
    </row>
    <row r="70" spans="1:8" x14ac:dyDescent="0.25">
      <c r="A70" s="159"/>
      <c r="B70" s="160" t="s">
        <v>19</v>
      </c>
      <c r="C70" s="161">
        <v>10</v>
      </c>
      <c r="D70" s="162">
        <v>241451</v>
      </c>
      <c r="E70" s="163">
        <v>0</v>
      </c>
      <c r="F70" s="162">
        <v>0</v>
      </c>
      <c r="G70" s="164">
        <v>10</v>
      </c>
      <c r="H70" s="165">
        <v>241451</v>
      </c>
    </row>
    <row r="71" spans="1:8" x14ac:dyDescent="0.25">
      <c r="A71" s="159"/>
      <c r="B71" s="160" t="s">
        <v>18</v>
      </c>
      <c r="C71" s="161">
        <v>8</v>
      </c>
      <c r="D71" s="162">
        <v>178057</v>
      </c>
      <c r="E71" s="163">
        <v>1</v>
      </c>
      <c r="F71" s="162">
        <v>19951.919999999998</v>
      </c>
      <c r="G71" s="164">
        <v>9</v>
      </c>
      <c r="H71" s="165">
        <v>198008.92</v>
      </c>
    </row>
    <row r="72" spans="1:8" x14ac:dyDescent="0.25">
      <c r="A72" s="159"/>
      <c r="B72" s="160" t="s">
        <v>2</v>
      </c>
      <c r="C72" s="161">
        <v>8</v>
      </c>
      <c r="D72" s="162">
        <v>216212</v>
      </c>
      <c r="E72" s="163">
        <v>0</v>
      </c>
      <c r="F72" s="162">
        <v>0</v>
      </c>
      <c r="G72" s="164">
        <v>8</v>
      </c>
      <c r="H72" s="165">
        <v>216212</v>
      </c>
    </row>
    <row r="73" spans="1:8" x14ac:dyDescent="0.25">
      <c r="A73" s="159"/>
      <c r="B73" s="160" t="s">
        <v>1</v>
      </c>
      <c r="C73" s="161">
        <v>6</v>
      </c>
      <c r="D73" s="162">
        <v>139902</v>
      </c>
      <c r="E73" s="163">
        <v>0</v>
      </c>
      <c r="F73" s="162">
        <v>0</v>
      </c>
      <c r="G73" s="164">
        <v>6</v>
      </c>
      <c r="H73" s="165">
        <v>139902</v>
      </c>
    </row>
    <row r="74" spans="1:8" ht="21" x14ac:dyDescent="0.25">
      <c r="A74" s="206" t="s">
        <v>125</v>
      </c>
      <c r="B74" s="206" t="s">
        <v>50</v>
      </c>
      <c r="C74" s="207">
        <v>630</v>
      </c>
      <c r="D74" s="153">
        <v>16022524</v>
      </c>
      <c r="E74" s="152">
        <v>36</v>
      </c>
      <c r="F74" s="153">
        <v>911067.56</v>
      </c>
      <c r="G74" s="152">
        <v>666</v>
      </c>
      <c r="H74" s="153">
        <v>16933591.559999999</v>
      </c>
    </row>
    <row r="75" spans="1:8" x14ac:dyDescent="0.25">
      <c r="A75" s="167"/>
      <c r="B75" s="160" t="s">
        <v>4</v>
      </c>
      <c r="C75" s="161">
        <v>630</v>
      </c>
      <c r="D75" s="162">
        <v>16022524</v>
      </c>
      <c r="E75" s="163">
        <v>36</v>
      </c>
      <c r="F75" s="162">
        <v>911067.56</v>
      </c>
      <c r="G75" s="164">
        <v>666</v>
      </c>
      <c r="H75" s="165">
        <v>16933591.559999999</v>
      </c>
    </row>
    <row r="76" spans="1:8" x14ac:dyDescent="0.25">
      <c r="A76" s="159"/>
      <c r="B76" s="160" t="s">
        <v>19</v>
      </c>
      <c r="C76" s="161">
        <v>165</v>
      </c>
      <c r="D76" s="162">
        <v>4200631</v>
      </c>
      <c r="E76" s="163">
        <v>0</v>
      </c>
      <c r="F76" s="162">
        <v>0</v>
      </c>
      <c r="G76" s="164">
        <v>165</v>
      </c>
      <c r="H76" s="165">
        <v>4200631</v>
      </c>
    </row>
    <row r="77" spans="1:8" x14ac:dyDescent="0.25">
      <c r="A77" s="159"/>
      <c r="B77" s="160" t="s">
        <v>18</v>
      </c>
      <c r="C77" s="161">
        <v>155</v>
      </c>
      <c r="D77" s="162">
        <v>3940631</v>
      </c>
      <c r="E77" s="163">
        <v>36</v>
      </c>
      <c r="F77" s="162">
        <v>911067.56</v>
      </c>
      <c r="G77" s="164">
        <v>191</v>
      </c>
      <c r="H77" s="165">
        <v>4851698.5599999996</v>
      </c>
    </row>
    <row r="78" spans="1:8" x14ac:dyDescent="0.25">
      <c r="A78" s="159"/>
      <c r="B78" s="160" t="s">
        <v>2</v>
      </c>
      <c r="C78" s="161">
        <v>155</v>
      </c>
      <c r="D78" s="162">
        <v>3940631</v>
      </c>
      <c r="E78" s="163">
        <v>0</v>
      </c>
      <c r="F78" s="162">
        <v>0</v>
      </c>
      <c r="G78" s="164">
        <v>155</v>
      </c>
      <c r="H78" s="165">
        <v>3940631</v>
      </c>
    </row>
    <row r="79" spans="1:8" x14ac:dyDescent="0.25">
      <c r="A79" s="159"/>
      <c r="B79" s="160" t="s">
        <v>1</v>
      </c>
      <c r="C79" s="161">
        <v>155</v>
      </c>
      <c r="D79" s="162">
        <v>3940631</v>
      </c>
      <c r="E79" s="163">
        <v>0</v>
      </c>
      <c r="F79" s="162">
        <v>0</v>
      </c>
      <c r="G79" s="164">
        <v>155</v>
      </c>
      <c r="H79" s="165">
        <v>3940631</v>
      </c>
    </row>
    <row r="80" spans="1:8" x14ac:dyDescent="0.25">
      <c r="A80" s="206" t="s">
        <v>144</v>
      </c>
      <c r="B80" s="206" t="s">
        <v>54</v>
      </c>
      <c r="C80" s="152">
        <v>1800</v>
      </c>
      <c r="D80" s="153">
        <v>51051942.240000002</v>
      </c>
      <c r="E80" s="152">
        <v>-36</v>
      </c>
      <c r="F80" s="153">
        <v>-911067.56</v>
      </c>
      <c r="G80" s="152">
        <v>1764</v>
      </c>
      <c r="H80" s="153">
        <v>50140874.68</v>
      </c>
    </row>
    <row r="81" spans="1:8" x14ac:dyDescent="0.25">
      <c r="A81" s="167"/>
      <c r="B81" s="160" t="s">
        <v>4</v>
      </c>
      <c r="C81" s="163">
        <v>1800</v>
      </c>
      <c r="D81" s="162">
        <v>51051942.240000002</v>
      </c>
      <c r="E81" s="163">
        <v>-36</v>
      </c>
      <c r="F81" s="162">
        <v>-911067.56</v>
      </c>
      <c r="G81" s="164">
        <v>1764</v>
      </c>
      <c r="H81" s="165">
        <v>50140874.68</v>
      </c>
    </row>
    <row r="82" spans="1:8" x14ac:dyDescent="0.25">
      <c r="A82" s="159"/>
      <c r="B82" s="160" t="s">
        <v>19</v>
      </c>
      <c r="C82" s="161">
        <v>451</v>
      </c>
      <c r="D82" s="162">
        <v>12611640.43</v>
      </c>
      <c r="E82" s="163">
        <v>0</v>
      </c>
      <c r="F82" s="162">
        <v>0</v>
      </c>
      <c r="G82" s="164">
        <v>451</v>
      </c>
      <c r="H82" s="165">
        <v>12611640.43</v>
      </c>
    </row>
    <row r="83" spans="1:8" x14ac:dyDescent="0.25">
      <c r="A83" s="159"/>
      <c r="B83" s="160" t="s">
        <v>18</v>
      </c>
      <c r="C83" s="161">
        <v>451</v>
      </c>
      <c r="D83" s="162">
        <v>13043048.529999999</v>
      </c>
      <c r="E83" s="163">
        <v>-36</v>
      </c>
      <c r="F83" s="162">
        <v>-911067.56</v>
      </c>
      <c r="G83" s="164">
        <v>415</v>
      </c>
      <c r="H83" s="165">
        <v>12131980.970000001</v>
      </c>
    </row>
    <row r="84" spans="1:8" x14ac:dyDescent="0.25">
      <c r="A84" s="159"/>
      <c r="B84" s="160" t="s">
        <v>2</v>
      </c>
      <c r="C84" s="161">
        <v>451</v>
      </c>
      <c r="D84" s="162">
        <v>12698627.779999999</v>
      </c>
      <c r="E84" s="163">
        <v>0</v>
      </c>
      <c r="F84" s="162">
        <v>0</v>
      </c>
      <c r="G84" s="164">
        <v>451</v>
      </c>
      <c r="H84" s="165">
        <v>12698627.779999999</v>
      </c>
    </row>
    <row r="85" spans="1:8" x14ac:dyDescent="0.25">
      <c r="A85" s="159"/>
      <c r="B85" s="160" t="s">
        <v>1</v>
      </c>
      <c r="C85" s="161">
        <v>447</v>
      </c>
      <c r="D85" s="162">
        <v>12698625.5</v>
      </c>
      <c r="E85" s="163">
        <v>0</v>
      </c>
      <c r="F85" s="162">
        <v>0</v>
      </c>
      <c r="G85" s="164">
        <v>447</v>
      </c>
      <c r="H85" s="165">
        <v>12698625.5</v>
      </c>
    </row>
    <row r="86" spans="1:8" x14ac:dyDescent="0.25">
      <c r="A86" s="206" t="s">
        <v>123</v>
      </c>
      <c r="B86" s="206" t="s">
        <v>42</v>
      </c>
      <c r="C86" s="152">
        <v>3529</v>
      </c>
      <c r="D86" s="153">
        <v>99074135.989999995</v>
      </c>
      <c r="E86" s="152">
        <v>70</v>
      </c>
      <c r="F86" s="153">
        <v>4329912.53</v>
      </c>
      <c r="G86" s="152">
        <v>3599</v>
      </c>
      <c r="H86" s="153">
        <v>103404048.52</v>
      </c>
    </row>
    <row r="87" spans="1:8" x14ac:dyDescent="0.25">
      <c r="A87" s="167"/>
      <c r="B87" s="160" t="s">
        <v>4</v>
      </c>
      <c r="C87" s="163">
        <v>3529</v>
      </c>
      <c r="D87" s="162">
        <v>99074135.989999995</v>
      </c>
      <c r="E87" s="163">
        <v>70</v>
      </c>
      <c r="F87" s="162">
        <v>4329912.53</v>
      </c>
      <c r="G87" s="164">
        <v>3599</v>
      </c>
      <c r="H87" s="165">
        <v>103404048.52</v>
      </c>
    </row>
    <row r="88" spans="1:8" x14ac:dyDescent="0.25">
      <c r="A88" s="159"/>
      <c r="B88" s="160" t="s">
        <v>18</v>
      </c>
      <c r="C88" s="161">
        <v>929</v>
      </c>
      <c r="D88" s="162">
        <v>19466304.989999998</v>
      </c>
      <c r="E88" s="163">
        <v>70</v>
      </c>
      <c r="F88" s="162">
        <v>4329912.53</v>
      </c>
      <c r="G88" s="164">
        <v>999</v>
      </c>
      <c r="H88" s="165">
        <v>23796217.52</v>
      </c>
    </row>
    <row r="89" spans="1:8" x14ac:dyDescent="0.25">
      <c r="A89" s="159"/>
      <c r="B89" s="160" t="s">
        <v>2</v>
      </c>
      <c r="C89" s="163">
        <v>1300</v>
      </c>
      <c r="D89" s="162">
        <v>39803917</v>
      </c>
      <c r="E89" s="163">
        <v>0</v>
      </c>
      <c r="F89" s="162">
        <v>0</v>
      </c>
      <c r="G89" s="164">
        <v>1300</v>
      </c>
      <c r="H89" s="165">
        <v>39803917</v>
      </c>
    </row>
    <row r="90" spans="1:8" x14ac:dyDescent="0.25">
      <c r="A90" s="159"/>
      <c r="B90" s="160" t="s">
        <v>1</v>
      </c>
      <c r="C90" s="163">
        <v>1300</v>
      </c>
      <c r="D90" s="162">
        <v>39803914</v>
      </c>
      <c r="E90" s="163">
        <v>0</v>
      </c>
      <c r="F90" s="162">
        <v>0</v>
      </c>
      <c r="G90" s="164">
        <v>1300</v>
      </c>
      <c r="H90" s="165">
        <v>39803914</v>
      </c>
    </row>
    <row r="91" spans="1:8" x14ac:dyDescent="0.25">
      <c r="A91" s="206" t="s">
        <v>152</v>
      </c>
      <c r="B91" s="206" t="s">
        <v>132</v>
      </c>
      <c r="C91" s="152">
        <v>3670</v>
      </c>
      <c r="D91" s="153">
        <v>102946316</v>
      </c>
      <c r="E91" s="152">
        <v>-57</v>
      </c>
      <c r="F91" s="153">
        <v>-2964942.61</v>
      </c>
      <c r="G91" s="152">
        <v>3613</v>
      </c>
      <c r="H91" s="153">
        <v>99981373.390000001</v>
      </c>
    </row>
    <row r="92" spans="1:8" x14ac:dyDescent="0.25">
      <c r="A92" s="167"/>
      <c r="B92" s="160" t="s">
        <v>4</v>
      </c>
      <c r="C92" s="163">
        <v>3670</v>
      </c>
      <c r="D92" s="162">
        <v>102946316</v>
      </c>
      <c r="E92" s="163">
        <v>-57</v>
      </c>
      <c r="F92" s="162">
        <v>-2964942.61</v>
      </c>
      <c r="G92" s="164">
        <v>3613</v>
      </c>
      <c r="H92" s="165">
        <v>99981373.390000001</v>
      </c>
    </row>
    <row r="93" spans="1:8" x14ac:dyDescent="0.25">
      <c r="A93" s="159"/>
      <c r="B93" s="160" t="s">
        <v>18</v>
      </c>
      <c r="C93" s="163">
        <v>1042</v>
      </c>
      <c r="D93" s="162">
        <v>30600616</v>
      </c>
      <c r="E93" s="163">
        <v>-57</v>
      </c>
      <c r="F93" s="162">
        <v>-2964942.61</v>
      </c>
      <c r="G93" s="164">
        <v>985</v>
      </c>
      <c r="H93" s="165">
        <v>27635673.390000001</v>
      </c>
    </row>
    <row r="94" spans="1:8" x14ac:dyDescent="0.25">
      <c r="A94" s="159"/>
      <c r="B94" s="160" t="s">
        <v>2</v>
      </c>
      <c r="C94" s="163">
        <v>1277</v>
      </c>
      <c r="D94" s="162">
        <v>35172850.5</v>
      </c>
      <c r="E94" s="163">
        <v>0</v>
      </c>
      <c r="F94" s="162">
        <v>0</v>
      </c>
      <c r="G94" s="164">
        <v>1277</v>
      </c>
      <c r="H94" s="165">
        <v>35172850.5</v>
      </c>
    </row>
    <row r="95" spans="1:8" x14ac:dyDescent="0.25">
      <c r="A95" s="159"/>
      <c r="B95" s="160" t="s">
        <v>1</v>
      </c>
      <c r="C95" s="163">
        <v>1351</v>
      </c>
      <c r="D95" s="162">
        <v>37172849.5</v>
      </c>
      <c r="E95" s="163">
        <v>0</v>
      </c>
      <c r="F95" s="162">
        <v>0</v>
      </c>
      <c r="G95" s="164">
        <v>1351</v>
      </c>
      <c r="H95" s="165">
        <v>37172849.5</v>
      </c>
    </row>
    <row r="96" spans="1:8" x14ac:dyDescent="0.25">
      <c r="A96" s="206" t="s">
        <v>141</v>
      </c>
      <c r="B96" s="206" t="s">
        <v>57</v>
      </c>
      <c r="C96" s="207">
        <v>18</v>
      </c>
      <c r="D96" s="153">
        <v>456160.08</v>
      </c>
      <c r="E96" s="152">
        <v>2</v>
      </c>
      <c r="F96" s="153">
        <v>111414.52</v>
      </c>
      <c r="G96" s="152">
        <v>20</v>
      </c>
      <c r="H96" s="153">
        <v>567574.6</v>
      </c>
    </row>
    <row r="97" spans="1:8" x14ac:dyDescent="0.25">
      <c r="A97" s="167"/>
      <c r="B97" s="160" t="s">
        <v>4</v>
      </c>
      <c r="C97" s="161">
        <v>18</v>
      </c>
      <c r="D97" s="162">
        <v>456160.08</v>
      </c>
      <c r="E97" s="163">
        <v>2</v>
      </c>
      <c r="F97" s="162">
        <v>111414.52</v>
      </c>
      <c r="G97" s="164">
        <v>20</v>
      </c>
      <c r="H97" s="165">
        <v>567574.6</v>
      </c>
    </row>
    <row r="98" spans="1:8" x14ac:dyDescent="0.25">
      <c r="A98" s="159"/>
      <c r="B98" s="160" t="s">
        <v>18</v>
      </c>
      <c r="C98" s="161">
        <v>9</v>
      </c>
      <c r="D98" s="162">
        <v>166405</v>
      </c>
      <c r="E98" s="163">
        <v>2</v>
      </c>
      <c r="F98" s="162">
        <v>111414.52</v>
      </c>
      <c r="G98" s="164">
        <v>11</v>
      </c>
      <c r="H98" s="165">
        <v>277819.52000000002</v>
      </c>
    </row>
    <row r="99" spans="1:8" x14ac:dyDescent="0.25">
      <c r="A99" s="159"/>
      <c r="B99" s="160" t="s">
        <v>2</v>
      </c>
      <c r="C99" s="161">
        <v>4</v>
      </c>
      <c r="D99" s="162">
        <v>132248.54999999999</v>
      </c>
      <c r="E99" s="163">
        <v>0</v>
      </c>
      <c r="F99" s="162">
        <v>0</v>
      </c>
      <c r="G99" s="164">
        <v>4</v>
      </c>
      <c r="H99" s="165">
        <v>132248.54999999999</v>
      </c>
    </row>
    <row r="100" spans="1:8" x14ac:dyDescent="0.25">
      <c r="A100" s="159"/>
      <c r="B100" s="160" t="s">
        <v>1</v>
      </c>
      <c r="C100" s="161">
        <v>5</v>
      </c>
      <c r="D100" s="162">
        <v>157506.53</v>
      </c>
      <c r="E100" s="163">
        <v>0</v>
      </c>
      <c r="F100" s="162">
        <v>0</v>
      </c>
      <c r="G100" s="164">
        <v>5</v>
      </c>
      <c r="H100" s="165">
        <v>157506.53</v>
      </c>
    </row>
    <row r="101" spans="1:8" ht="21" x14ac:dyDescent="0.25">
      <c r="A101" s="206" t="s">
        <v>231</v>
      </c>
      <c r="B101" s="206" t="s">
        <v>67</v>
      </c>
      <c r="C101" s="207">
        <v>103</v>
      </c>
      <c r="D101" s="153">
        <v>2604493.6</v>
      </c>
      <c r="E101" s="152">
        <v>10</v>
      </c>
      <c r="F101" s="153">
        <v>231107.88</v>
      </c>
      <c r="G101" s="152">
        <v>113</v>
      </c>
      <c r="H101" s="153">
        <v>2835601.48</v>
      </c>
    </row>
    <row r="102" spans="1:8" x14ac:dyDescent="0.25">
      <c r="A102" s="167"/>
      <c r="B102" s="160" t="s">
        <v>4</v>
      </c>
      <c r="C102" s="161">
        <v>103</v>
      </c>
      <c r="D102" s="162">
        <v>2604493.6</v>
      </c>
      <c r="E102" s="163">
        <v>10</v>
      </c>
      <c r="F102" s="162">
        <v>231107.88</v>
      </c>
      <c r="G102" s="164">
        <v>113</v>
      </c>
      <c r="H102" s="165">
        <v>2835601.48</v>
      </c>
    </row>
    <row r="103" spans="1:8" x14ac:dyDescent="0.25">
      <c r="A103" s="159"/>
      <c r="B103" s="160" t="s">
        <v>18</v>
      </c>
      <c r="C103" s="161">
        <v>23</v>
      </c>
      <c r="D103" s="162">
        <v>603897</v>
      </c>
      <c r="E103" s="163">
        <v>10</v>
      </c>
      <c r="F103" s="162">
        <v>231107.88</v>
      </c>
      <c r="G103" s="164">
        <v>33</v>
      </c>
      <c r="H103" s="165">
        <v>835004.88</v>
      </c>
    </row>
    <row r="104" spans="1:8" x14ac:dyDescent="0.25">
      <c r="A104" s="159"/>
      <c r="B104" s="160" t="s">
        <v>2</v>
      </c>
      <c r="C104" s="161">
        <v>40</v>
      </c>
      <c r="D104" s="162">
        <v>1000298.37</v>
      </c>
      <c r="E104" s="163">
        <v>0</v>
      </c>
      <c r="F104" s="162">
        <v>0</v>
      </c>
      <c r="G104" s="164">
        <v>40</v>
      </c>
      <c r="H104" s="165">
        <v>1000298.37</v>
      </c>
    </row>
    <row r="105" spans="1:8" x14ac:dyDescent="0.25">
      <c r="A105" s="159"/>
      <c r="B105" s="160" t="s">
        <v>1</v>
      </c>
      <c r="C105" s="161">
        <v>40</v>
      </c>
      <c r="D105" s="162">
        <v>1000298.23</v>
      </c>
      <c r="E105" s="163">
        <v>0</v>
      </c>
      <c r="F105" s="162">
        <v>0</v>
      </c>
      <c r="G105" s="164">
        <v>40</v>
      </c>
      <c r="H105" s="165">
        <v>1000298.23</v>
      </c>
    </row>
    <row r="106" spans="1:8" x14ac:dyDescent="0.25">
      <c r="A106" s="206" t="s">
        <v>236</v>
      </c>
      <c r="B106" s="206" t="s">
        <v>101</v>
      </c>
      <c r="C106" s="207">
        <v>63</v>
      </c>
      <c r="D106" s="153">
        <v>1593199.61</v>
      </c>
      <c r="E106" s="207">
        <v>4</v>
      </c>
      <c r="F106" s="211">
        <v>122316.92</v>
      </c>
      <c r="G106" s="152">
        <v>67</v>
      </c>
      <c r="H106" s="153">
        <v>1715516.53</v>
      </c>
    </row>
    <row r="107" spans="1:8" x14ac:dyDescent="0.25">
      <c r="A107" s="160"/>
      <c r="B107" s="160" t="s">
        <v>4</v>
      </c>
      <c r="C107" s="161">
        <v>63</v>
      </c>
      <c r="D107" s="162">
        <v>1593199.61</v>
      </c>
      <c r="E107" s="161">
        <v>4</v>
      </c>
      <c r="F107" s="212">
        <v>122316.92</v>
      </c>
      <c r="G107" s="164">
        <v>67</v>
      </c>
      <c r="H107" s="165">
        <v>1715516.53</v>
      </c>
    </row>
    <row r="108" spans="1:8" x14ac:dyDescent="0.25">
      <c r="A108" s="160"/>
      <c r="B108" s="160" t="s">
        <v>18</v>
      </c>
      <c r="C108" s="161">
        <v>13</v>
      </c>
      <c r="D108" s="162">
        <v>309360</v>
      </c>
      <c r="E108" s="163">
        <v>4</v>
      </c>
      <c r="F108" s="162">
        <v>122316.92</v>
      </c>
      <c r="G108" s="164">
        <v>17</v>
      </c>
      <c r="H108" s="165">
        <v>431676.92</v>
      </c>
    </row>
    <row r="109" spans="1:8" x14ac:dyDescent="0.25">
      <c r="A109" s="160"/>
      <c r="B109" s="160" t="s">
        <v>2</v>
      </c>
      <c r="C109" s="161">
        <v>25</v>
      </c>
      <c r="D109" s="162">
        <v>641920.30000000005</v>
      </c>
      <c r="E109" s="163">
        <v>0</v>
      </c>
      <c r="F109" s="162">
        <v>0</v>
      </c>
      <c r="G109" s="164">
        <v>25</v>
      </c>
      <c r="H109" s="165">
        <v>641920.30000000005</v>
      </c>
    </row>
    <row r="110" spans="1:8" x14ac:dyDescent="0.25">
      <c r="A110" s="160"/>
      <c r="B110" s="160" t="s">
        <v>1</v>
      </c>
      <c r="C110" s="161">
        <v>25</v>
      </c>
      <c r="D110" s="162">
        <v>641919.31000000006</v>
      </c>
      <c r="E110" s="163">
        <v>0</v>
      </c>
      <c r="F110" s="162">
        <v>0</v>
      </c>
      <c r="G110" s="164">
        <v>25</v>
      </c>
      <c r="H110" s="165">
        <v>641919.31000000006</v>
      </c>
    </row>
    <row r="111" spans="1:8" x14ac:dyDescent="0.25">
      <c r="A111" s="213" t="s">
        <v>40</v>
      </c>
      <c r="B111" s="213"/>
      <c r="C111" s="214">
        <v>13009</v>
      </c>
      <c r="D111" s="215">
        <v>362938413.16000003</v>
      </c>
      <c r="E111" s="214">
        <v>0</v>
      </c>
      <c r="F111" s="215">
        <v>0</v>
      </c>
      <c r="G111" s="214">
        <v>13009</v>
      </c>
      <c r="H111" s="215">
        <v>362938413.16000003</v>
      </c>
    </row>
  </sheetData>
  <autoFilter ref="H1:H111"/>
  <mergeCells count="7">
    <mergeCell ref="F1:H1"/>
    <mergeCell ref="A2:H2"/>
    <mergeCell ref="A3:A4"/>
    <mergeCell ref="B3:B4"/>
    <mergeCell ref="C3:D3"/>
    <mergeCell ref="E3:F3"/>
    <mergeCell ref="G3:H3"/>
  </mergeCells>
  <pageMargins left="0.7" right="0.7" top="0.75" bottom="0.75" header="0.3" footer="0.3"/>
  <pageSetup paperSize="9" scale="84" orientation="portrait" verticalDpi="0" r:id="rId1"/>
  <rowBreaks count="1" manualBreakCount="1">
    <brk id="52"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view="pageBreakPreview" zoomScale="140" zoomScaleNormal="100" zoomScaleSheetLayoutView="140" workbookViewId="0">
      <selection activeCell="H23" sqref="H23"/>
    </sheetView>
  </sheetViews>
  <sheetFormatPr defaultColWidth="9.140625" defaultRowHeight="15" x14ac:dyDescent="0.25"/>
  <cols>
    <col min="1" max="1" width="8" style="92" customWidth="1"/>
    <col min="2" max="2" width="24.28515625" style="92" customWidth="1"/>
    <col min="3" max="3" width="11.5703125" style="93" customWidth="1"/>
    <col min="4" max="4" width="14.28515625" style="93" customWidth="1"/>
    <col min="5" max="5" width="10.140625" style="94" customWidth="1"/>
    <col min="6" max="6" width="12.42578125" style="94" customWidth="1"/>
    <col min="7" max="7" width="9.28515625" style="94" customWidth="1"/>
    <col min="8" max="8" width="15.7109375" style="93" customWidth="1"/>
    <col min="9" max="9" width="21" style="93" customWidth="1"/>
    <col min="10" max="10" width="13.7109375" style="93" customWidth="1"/>
    <col min="11" max="11" width="12.85546875" style="93" customWidth="1"/>
    <col min="12" max="13" width="15.85546875" style="93" customWidth="1"/>
    <col min="14" max="15" width="9.140625" style="93" customWidth="1"/>
    <col min="16" max="16" width="10.140625" style="93" customWidth="1"/>
    <col min="17" max="17" width="9.140625" style="93" customWidth="1"/>
    <col min="18" max="18" width="0.85546875" style="93" customWidth="1"/>
    <col min="19" max="16384" width="9.140625" style="93"/>
  </cols>
  <sheetData>
    <row r="1" spans="1:16" ht="53.25" customHeight="1" x14ac:dyDescent="0.2">
      <c r="F1" s="252" t="s">
        <v>280</v>
      </c>
      <c r="G1" s="252"/>
      <c r="H1" s="252"/>
      <c r="I1" s="103"/>
    </row>
    <row r="2" spans="1:16" ht="41.25" customHeight="1" x14ac:dyDescent="0.25">
      <c r="A2" s="250" t="s">
        <v>216</v>
      </c>
      <c r="B2" s="250"/>
      <c r="C2" s="250"/>
      <c r="D2" s="250"/>
      <c r="E2" s="250"/>
      <c r="F2" s="250"/>
      <c r="G2" s="250"/>
      <c r="H2" s="250"/>
      <c r="I2" s="104"/>
    </row>
    <row r="3" spans="1:16" s="205" customFormat="1" ht="18.75" customHeight="1" x14ac:dyDescent="0.25">
      <c r="A3" s="262" t="s">
        <v>201</v>
      </c>
      <c r="B3" s="255" t="s">
        <v>214</v>
      </c>
      <c r="C3" s="263" t="s">
        <v>217</v>
      </c>
      <c r="D3" s="263"/>
      <c r="E3" s="260" t="s">
        <v>202</v>
      </c>
      <c r="F3" s="261"/>
      <c r="G3" s="263" t="s">
        <v>218</v>
      </c>
      <c r="H3" s="263"/>
    </row>
    <row r="4" spans="1:16" s="205" customFormat="1" ht="9.75" customHeight="1" x14ac:dyDescent="0.25">
      <c r="A4" s="262"/>
      <c r="B4" s="255"/>
      <c r="C4" s="258" t="s">
        <v>23</v>
      </c>
      <c r="D4" s="259" t="s">
        <v>219</v>
      </c>
      <c r="E4" s="264" t="s">
        <v>23</v>
      </c>
      <c r="F4" s="257" t="s">
        <v>219</v>
      </c>
      <c r="G4" s="258" t="s">
        <v>23</v>
      </c>
      <c r="H4" s="259" t="s">
        <v>219</v>
      </c>
    </row>
    <row r="5" spans="1:16" s="205" customFormat="1" ht="15" hidden="1" customHeight="1" x14ac:dyDescent="0.25">
      <c r="A5" s="262"/>
      <c r="B5" s="255"/>
      <c r="C5" s="258"/>
      <c r="D5" s="259"/>
      <c r="E5" s="264"/>
      <c r="F5" s="257"/>
      <c r="G5" s="258"/>
      <c r="H5" s="259"/>
    </row>
    <row r="6" spans="1:16" x14ac:dyDescent="0.25">
      <c r="A6" s="206" t="s">
        <v>140</v>
      </c>
      <c r="B6" s="206" t="s">
        <v>87</v>
      </c>
      <c r="C6" s="152">
        <v>1258</v>
      </c>
      <c r="D6" s="153">
        <v>80932915.930000007</v>
      </c>
      <c r="E6" s="152">
        <v>-178</v>
      </c>
      <c r="F6" s="153">
        <v>-5500000</v>
      </c>
      <c r="G6" s="152">
        <v>1080</v>
      </c>
      <c r="H6" s="153">
        <v>75432915.930000007</v>
      </c>
      <c r="I6" s="95"/>
      <c r="K6" s="95"/>
      <c r="L6" s="96"/>
      <c r="M6" s="97"/>
      <c r="O6" s="97"/>
      <c r="P6" s="97"/>
    </row>
    <row r="7" spans="1:16" s="101" customFormat="1" x14ac:dyDescent="0.25">
      <c r="A7" s="167"/>
      <c r="B7" s="160" t="s">
        <v>7</v>
      </c>
      <c r="C7" s="163">
        <v>1258</v>
      </c>
      <c r="D7" s="162">
        <v>80932915.930000007</v>
      </c>
      <c r="E7" s="163">
        <v>-178</v>
      </c>
      <c r="F7" s="162">
        <v>-5500000</v>
      </c>
      <c r="G7" s="164">
        <v>1080</v>
      </c>
      <c r="H7" s="165">
        <v>75432915.930000007</v>
      </c>
      <c r="I7" s="95"/>
      <c r="J7" s="98"/>
      <c r="K7" s="98"/>
      <c r="L7" s="99"/>
      <c r="M7" s="100"/>
      <c r="P7" s="100"/>
    </row>
    <row r="8" spans="1:16" s="102" customFormat="1" ht="14.25" x14ac:dyDescent="0.25">
      <c r="A8" s="159"/>
      <c r="B8" s="160" t="s">
        <v>19</v>
      </c>
      <c r="C8" s="161">
        <v>148</v>
      </c>
      <c r="D8" s="162">
        <v>9673539.9299999997</v>
      </c>
      <c r="E8" s="163">
        <v>0</v>
      </c>
      <c r="F8" s="162">
        <v>0</v>
      </c>
      <c r="G8" s="164">
        <v>148</v>
      </c>
      <c r="H8" s="165">
        <v>9673539.9299999997</v>
      </c>
    </row>
    <row r="9" spans="1:16" x14ac:dyDescent="0.25">
      <c r="A9" s="159"/>
      <c r="B9" s="160" t="s">
        <v>18</v>
      </c>
      <c r="C9" s="161">
        <v>372</v>
      </c>
      <c r="D9" s="162">
        <v>23753127</v>
      </c>
      <c r="E9" s="163">
        <v>-178</v>
      </c>
      <c r="F9" s="162">
        <v>-5500000</v>
      </c>
      <c r="G9" s="164">
        <v>194</v>
      </c>
      <c r="H9" s="165">
        <v>18253127</v>
      </c>
    </row>
    <row r="10" spans="1:16" x14ac:dyDescent="0.25">
      <c r="A10" s="159"/>
      <c r="B10" s="160" t="s">
        <v>2</v>
      </c>
      <c r="C10" s="161">
        <v>372</v>
      </c>
      <c r="D10" s="162">
        <v>23753127</v>
      </c>
      <c r="E10" s="163">
        <v>0</v>
      </c>
      <c r="F10" s="162">
        <v>0</v>
      </c>
      <c r="G10" s="164">
        <v>372</v>
      </c>
      <c r="H10" s="165">
        <v>23753127</v>
      </c>
    </row>
    <row r="11" spans="1:16" x14ac:dyDescent="0.25">
      <c r="A11" s="159"/>
      <c r="B11" s="160" t="s">
        <v>1</v>
      </c>
      <c r="C11" s="161">
        <v>366</v>
      </c>
      <c r="D11" s="162">
        <v>23753122</v>
      </c>
      <c r="E11" s="163">
        <v>0</v>
      </c>
      <c r="F11" s="162">
        <v>0</v>
      </c>
      <c r="G11" s="164">
        <v>366</v>
      </c>
      <c r="H11" s="165">
        <v>23753122</v>
      </c>
    </row>
    <row r="12" spans="1:16" x14ac:dyDescent="0.25">
      <c r="A12" s="206" t="s">
        <v>147</v>
      </c>
      <c r="B12" s="206" t="s">
        <v>44</v>
      </c>
      <c r="C12" s="207">
        <v>248</v>
      </c>
      <c r="D12" s="153">
        <v>13395201.189999999</v>
      </c>
      <c r="E12" s="152">
        <v>178</v>
      </c>
      <c r="F12" s="153">
        <v>5500000</v>
      </c>
      <c r="G12" s="152">
        <v>426</v>
      </c>
      <c r="H12" s="153">
        <v>18895201.190000001</v>
      </c>
    </row>
    <row r="13" spans="1:16" x14ac:dyDescent="0.25">
      <c r="A13" s="167"/>
      <c r="B13" s="160" t="s">
        <v>7</v>
      </c>
      <c r="C13" s="161">
        <v>248</v>
      </c>
      <c r="D13" s="162">
        <v>13395201.189999999</v>
      </c>
      <c r="E13" s="163">
        <v>178</v>
      </c>
      <c r="F13" s="162">
        <v>5500000</v>
      </c>
      <c r="G13" s="164">
        <v>426</v>
      </c>
      <c r="H13" s="165">
        <v>18895201.190000001</v>
      </c>
    </row>
    <row r="14" spans="1:16" x14ac:dyDescent="0.25">
      <c r="A14" s="159"/>
      <c r="B14" s="160" t="s">
        <v>18</v>
      </c>
      <c r="C14" s="161">
        <v>51</v>
      </c>
      <c r="D14" s="162">
        <v>3800035.19</v>
      </c>
      <c r="E14" s="163">
        <v>0</v>
      </c>
      <c r="F14" s="162">
        <v>0</v>
      </c>
      <c r="G14" s="164">
        <v>51</v>
      </c>
      <c r="H14" s="165">
        <v>3800035.19</v>
      </c>
    </row>
    <row r="15" spans="1:16" x14ac:dyDescent="0.25">
      <c r="A15" s="159"/>
      <c r="B15" s="160" t="s">
        <v>2</v>
      </c>
      <c r="C15" s="161">
        <v>126</v>
      </c>
      <c r="D15" s="162">
        <v>5997583</v>
      </c>
      <c r="E15" s="163">
        <v>89</v>
      </c>
      <c r="F15" s="162">
        <v>2750000</v>
      </c>
      <c r="G15" s="164">
        <v>215</v>
      </c>
      <c r="H15" s="165">
        <v>8747583</v>
      </c>
    </row>
    <row r="16" spans="1:16" x14ac:dyDescent="0.25">
      <c r="A16" s="159"/>
      <c r="B16" s="160" t="s">
        <v>1</v>
      </c>
      <c r="C16" s="161">
        <v>71</v>
      </c>
      <c r="D16" s="162">
        <v>3597583</v>
      </c>
      <c r="E16" s="163">
        <v>89</v>
      </c>
      <c r="F16" s="162">
        <v>2750000</v>
      </c>
      <c r="G16" s="164">
        <v>160</v>
      </c>
      <c r="H16" s="165">
        <v>6347583</v>
      </c>
    </row>
    <row r="17" spans="1:8" x14ac:dyDescent="0.25">
      <c r="A17" s="251" t="s">
        <v>35</v>
      </c>
      <c r="B17" s="251"/>
      <c r="C17" s="150">
        <v>1506</v>
      </c>
      <c r="D17" s="151">
        <v>94328117.120000005</v>
      </c>
      <c r="E17" s="150">
        <f>E6+E12</f>
        <v>0</v>
      </c>
      <c r="F17" s="151">
        <f>F6+F12</f>
        <v>0</v>
      </c>
      <c r="G17" s="150">
        <v>1506</v>
      </c>
      <c r="H17" s="151">
        <v>94328117.120000005</v>
      </c>
    </row>
  </sheetData>
  <mergeCells count="14">
    <mergeCell ref="F1:H1"/>
    <mergeCell ref="A2:H2"/>
    <mergeCell ref="A17:B17"/>
    <mergeCell ref="F4:F5"/>
    <mergeCell ref="G4:G5"/>
    <mergeCell ref="H4:H5"/>
    <mergeCell ref="E3:F3"/>
    <mergeCell ref="A3:A5"/>
    <mergeCell ref="B3:B5"/>
    <mergeCell ref="C3:D3"/>
    <mergeCell ref="G3:H3"/>
    <mergeCell ref="C4:C5"/>
    <mergeCell ref="D4:D5"/>
    <mergeCell ref="E4:E5"/>
  </mergeCells>
  <pageMargins left="0.70866141732283472" right="0.70866141732283472" top="0.74803149606299213" bottom="0.74803149606299213" header="0.31496062992125984" footer="0.31496062992125984"/>
  <pageSetup paperSize="9" scale="82"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1"/>
  <sheetViews>
    <sheetView view="pageBreakPreview" zoomScale="130" zoomScaleNormal="100" zoomScaleSheetLayoutView="130" workbookViewId="0">
      <selection activeCell="D20" sqref="D20"/>
    </sheetView>
  </sheetViews>
  <sheetFormatPr defaultColWidth="9.140625" defaultRowHeight="15" x14ac:dyDescent="0.25"/>
  <cols>
    <col min="1" max="1" width="8" style="176" customWidth="1"/>
    <col min="2" max="2" width="23.7109375" style="204" customWidth="1"/>
    <col min="3" max="3" width="6.7109375" style="187" customWidth="1"/>
    <col min="4" max="4" width="16.28515625" style="204" customWidth="1"/>
    <col min="5" max="5" width="7.5703125" style="187" customWidth="1"/>
    <col min="6" max="6" width="19.42578125" style="204" customWidth="1"/>
    <col min="7" max="7" width="7.5703125" style="187" customWidth="1"/>
    <col min="8" max="8" width="17.28515625" style="176" customWidth="1"/>
    <col min="9" max="256" width="9.140625" style="176"/>
    <col min="257" max="257" width="15.42578125" style="176" customWidth="1"/>
    <col min="258" max="258" width="8.85546875" style="176" customWidth="1"/>
    <col min="259" max="259" width="14.5703125" style="176" customWidth="1"/>
    <col min="260" max="260" width="9.5703125" style="176" customWidth="1"/>
    <col min="261" max="261" width="14.7109375" style="176" customWidth="1"/>
    <col min="262" max="262" width="9.42578125" style="176" customWidth="1"/>
    <col min="263" max="263" width="15.28515625" style="176" customWidth="1"/>
    <col min="264" max="264" width="10.7109375" style="176" customWidth="1"/>
    <col min="265" max="512" width="9.140625" style="176"/>
    <col min="513" max="513" width="15.42578125" style="176" customWidth="1"/>
    <col min="514" max="514" width="8.85546875" style="176" customWidth="1"/>
    <col min="515" max="515" width="14.5703125" style="176" customWidth="1"/>
    <col min="516" max="516" width="9.5703125" style="176" customWidth="1"/>
    <col min="517" max="517" width="14.7109375" style="176" customWidth="1"/>
    <col min="518" max="518" width="9.42578125" style="176" customWidth="1"/>
    <col min="519" max="519" width="15.28515625" style="176" customWidth="1"/>
    <col min="520" max="520" width="10.7109375" style="176" customWidth="1"/>
    <col min="521" max="768" width="9.140625" style="176"/>
    <col min="769" max="769" width="15.42578125" style="176" customWidth="1"/>
    <col min="770" max="770" width="8.85546875" style="176" customWidth="1"/>
    <col min="771" max="771" width="14.5703125" style="176" customWidth="1"/>
    <col min="772" max="772" width="9.5703125" style="176" customWidth="1"/>
    <col min="773" max="773" width="14.7109375" style="176" customWidth="1"/>
    <col min="774" max="774" width="9.42578125" style="176" customWidth="1"/>
    <col min="775" max="775" width="15.28515625" style="176" customWidth="1"/>
    <col min="776" max="776" width="10.7109375" style="176" customWidth="1"/>
    <col min="777" max="1024" width="9.140625" style="176"/>
    <col min="1025" max="1025" width="15.42578125" style="176" customWidth="1"/>
    <col min="1026" max="1026" width="8.85546875" style="176" customWidth="1"/>
    <col min="1027" max="1027" width="14.5703125" style="176" customWidth="1"/>
    <col min="1028" max="1028" width="9.5703125" style="176" customWidth="1"/>
    <col min="1029" max="1029" width="14.7109375" style="176" customWidth="1"/>
    <col min="1030" max="1030" width="9.42578125" style="176" customWidth="1"/>
    <col min="1031" max="1031" width="15.28515625" style="176" customWidth="1"/>
    <col min="1032" max="1032" width="10.7109375" style="176" customWidth="1"/>
    <col min="1033" max="1280" width="9.140625" style="176"/>
    <col min="1281" max="1281" width="15.42578125" style="176" customWidth="1"/>
    <col min="1282" max="1282" width="8.85546875" style="176" customWidth="1"/>
    <col min="1283" max="1283" width="14.5703125" style="176" customWidth="1"/>
    <col min="1284" max="1284" width="9.5703125" style="176" customWidth="1"/>
    <col min="1285" max="1285" width="14.7109375" style="176" customWidth="1"/>
    <col min="1286" max="1286" width="9.42578125" style="176" customWidth="1"/>
    <col min="1287" max="1287" width="15.28515625" style="176" customWidth="1"/>
    <col min="1288" max="1288" width="10.7109375" style="176" customWidth="1"/>
    <col min="1289" max="1536" width="9.140625" style="176"/>
    <col min="1537" max="1537" width="15.42578125" style="176" customWidth="1"/>
    <col min="1538" max="1538" width="8.85546875" style="176" customWidth="1"/>
    <col min="1539" max="1539" width="14.5703125" style="176" customWidth="1"/>
    <col min="1540" max="1540" width="9.5703125" style="176" customWidth="1"/>
    <col min="1541" max="1541" width="14.7109375" style="176" customWidth="1"/>
    <col min="1542" max="1542" width="9.42578125" style="176" customWidth="1"/>
    <col min="1543" max="1543" width="15.28515625" style="176" customWidth="1"/>
    <col min="1544" max="1544" width="10.7109375" style="176" customWidth="1"/>
    <col min="1545" max="1792" width="9.140625" style="176"/>
    <col min="1793" max="1793" width="15.42578125" style="176" customWidth="1"/>
    <col min="1794" max="1794" width="8.85546875" style="176" customWidth="1"/>
    <col min="1795" max="1795" width="14.5703125" style="176" customWidth="1"/>
    <col min="1796" max="1796" width="9.5703125" style="176" customWidth="1"/>
    <col min="1797" max="1797" width="14.7109375" style="176" customWidth="1"/>
    <col min="1798" max="1798" width="9.42578125" style="176" customWidth="1"/>
    <col min="1799" max="1799" width="15.28515625" style="176" customWidth="1"/>
    <col min="1800" max="1800" width="10.7109375" style="176" customWidth="1"/>
    <col min="1801" max="2048" width="9.140625" style="176"/>
    <col min="2049" max="2049" width="15.42578125" style="176" customWidth="1"/>
    <col min="2050" max="2050" width="8.85546875" style="176" customWidth="1"/>
    <col min="2051" max="2051" width="14.5703125" style="176" customWidth="1"/>
    <col min="2052" max="2052" width="9.5703125" style="176" customWidth="1"/>
    <col min="2053" max="2053" width="14.7109375" style="176" customWidth="1"/>
    <col min="2054" max="2054" width="9.42578125" style="176" customWidth="1"/>
    <col min="2055" max="2055" width="15.28515625" style="176" customWidth="1"/>
    <col min="2056" max="2056" width="10.7109375" style="176" customWidth="1"/>
    <col min="2057" max="2304" width="9.140625" style="176"/>
    <col min="2305" max="2305" width="15.42578125" style="176" customWidth="1"/>
    <col min="2306" max="2306" width="8.85546875" style="176" customWidth="1"/>
    <col min="2307" max="2307" width="14.5703125" style="176" customWidth="1"/>
    <col min="2308" max="2308" width="9.5703125" style="176" customWidth="1"/>
    <col min="2309" max="2309" width="14.7109375" style="176" customWidth="1"/>
    <col min="2310" max="2310" width="9.42578125" style="176" customWidth="1"/>
    <col min="2311" max="2311" width="15.28515625" style="176" customWidth="1"/>
    <col min="2312" max="2312" width="10.7109375" style="176" customWidth="1"/>
    <col min="2313" max="2560" width="9.140625" style="176"/>
    <col min="2561" max="2561" width="15.42578125" style="176" customWidth="1"/>
    <col min="2562" max="2562" width="8.85546875" style="176" customWidth="1"/>
    <col min="2563" max="2563" width="14.5703125" style="176" customWidth="1"/>
    <col min="2564" max="2564" width="9.5703125" style="176" customWidth="1"/>
    <col min="2565" max="2565" width="14.7109375" style="176" customWidth="1"/>
    <col min="2566" max="2566" width="9.42578125" style="176" customWidth="1"/>
    <col min="2567" max="2567" width="15.28515625" style="176" customWidth="1"/>
    <col min="2568" max="2568" width="10.7109375" style="176" customWidth="1"/>
    <col min="2569" max="2816" width="9.140625" style="176"/>
    <col min="2817" max="2817" width="15.42578125" style="176" customWidth="1"/>
    <col min="2818" max="2818" width="8.85546875" style="176" customWidth="1"/>
    <col min="2819" max="2819" width="14.5703125" style="176" customWidth="1"/>
    <col min="2820" max="2820" width="9.5703125" style="176" customWidth="1"/>
    <col min="2821" max="2821" width="14.7109375" style="176" customWidth="1"/>
    <col min="2822" max="2822" width="9.42578125" style="176" customWidth="1"/>
    <col min="2823" max="2823" width="15.28515625" style="176" customWidth="1"/>
    <col min="2824" max="2824" width="10.7109375" style="176" customWidth="1"/>
    <col min="2825" max="3072" width="9.140625" style="176"/>
    <col min="3073" max="3073" width="15.42578125" style="176" customWidth="1"/>
    <col min="3074" max="3074" width="8.85546875" style="176" customWidth="1"/>
    <col min="3075" max="3075" width="14.5703125" style="176" customWidth="1"/>
    <col min="3076" max="3076" width="9.5703125" style="176" customWidth="1"/>
    <col min="3077" max="3077" width="14.7109375" style="176" customWidth="1"/>
    <col min="3078" max="3078" width="9.42578125" style="176" customWidth="1"/>
    <col min="3079" max="3079" width="15.28515625" style="176" customWidth="1"/>
    <col min="3080" max="3080" width="10.7109375" style="176" customWidth="1"/>
    <col min="3081" max="3328" width="9.140625" style="176"/>
    <col min="3329" max="3329" width="15.42578125" style="176" customWidth="1"/>
    <col min="3330" max="3330" width="8.85546875" style="176" customWidth="1"/>
    <col min="3331" max="3331" width="14.5703125" style="176" customWidth="1"/>
    <col min="3332" max="3332" width="9.5703125" style="176" customWidth="1"/>
    <col min="3333" max="3333" width="14.7109375" style="176" customWidth="1"/>
    <col min="3334" max="3334" width="9.42578125" style="176" customWidth="1"/>
    <col min="3335" max="3335" width="15.28515625" style="176" customWidth="1"/>
    <col min="3336" max="3336" width="10.7109375" style="176" customWidth="1"/>
    <col min="3337" max="3584" width="9.140625" style="176"/>
    <col min="3585" max="3585" width="15.42578125" style="176" customWidth="1"/>
    <col min="3586" max="3586" width="8.85546875" style="176" customWidth="1"/>
    <col min="3587" max="3587" width="14.5703125" style="176" customWidth="1"/>
    <col min="3588" max="3588" width="9.5703125" style="176" customWidth="1"/>
    <col min="3589" max="3589" width="14.7109375" style="176" customWidth="1"/>
    <col min="3590" max="3590" width="9.42578125" style="176" customWidth="1"/>
    <col min="3591" max="3591" width="15.28515625" style="176" customWidth="1"/>
    <col min="3592" max="3592" width="10.7109375" style="176" customWidth="1"/>
    <col min="3593" max="3840" width="9.140625" style="176"/>
    <col min="3841" max="3841" width="15.42578125" style="176" customWidth="1"/>
    <col min="3842" max="3842" width="8.85546875" style="176" customWidth="1"/>
    <col min="3843" max="3843" width="14.5703125" style="176" customWidth="1"/>
    <col min="3844" max="3844" width="9.5703125" style="176" customWidth="1"/>
    <col min="3845" max="3845" width="14.7109375" style="176" customWidth="1"/>
    <col min="3846" max="3846" width="9.42578125" style="176" customWidth="1"/>
    <col min="3847" max="3847" width="15.28515625" style="176" customWidth="1"/>
    <col min="3848" max="3848" width="10.7109375" style="176" customWidth="1"/>
    <col min="3849" max="4096" width="9.140625" style="176"/>
    <col min="4097" max="4097" width="15.42578125" style="176" customWidth="1"/>
    <col min="4098" max="4098" width="8.85546875" style="176" customWidth="1"/>
    <col min="4099" max="4099" width="14.5703125" style="176" customWidth="1"/>
    <col min="4100" max="4100" width="9.5703125" style="176" customWidth="1"/>
    <col min="4101" max="4101" width="14.7109375" style="176" customWidth="1"/>
    <col min="4102" max="4102" width="9.42578125" style="176" customWidth="1"/>
    <col min="4103" max="4103" width="15.28515625" style="176" customWidth="1"/>
    <col min="4104" max="4104" width="10.7109375" style="176" customWidth="1"/>
    <col min="4105" max="4352" width="9.140625" style="176"/>
    <col min="4353" max="4353" width="15.42578125" style="176" customWidth="1"/>
    <col min="4354" max="4354" width="8.85546875" style="176" customWidth="1"/>
    <col min="4355" max="4355" width="14.5703125" style="176" customWidth="1"/>
    <col min="4356" max="4356" width="9.5703125" style="176" customWidth="1"/>
    <col min="4357" max="4357" width="14.7109375" style="176" customWidth="1"/>
    <col min="4358" max="4358" width="9.42578125" style="176" customWidth="1"/>
    <col min="4359" max="4359" width="15.28515625" style="176" customWidth="1"/>
    <col min="4360" max="4360" width="10.7109375" style="176" customWidth="1"/>
    <col min="4361" max="4608" width="9.140625" style="176"/>
    <col min="4609" max="4609" width="15.42578125" style="176" customWidth="1"/>
    <col min="4610" max="4610" width="8.85546875" style="176" customWidth="1"/>
    <col min="4611" max="4611" width="14.5703125" style="176" customWidth="1"/>
    <col min="4612" max="4612" width="9.5703125" style="176" customWidth="1"/>
    <col min="4613" max="4613" width="14.7109375" style="176" customWidth="1"/>
    <col min="4614" max="4614" width="9.42578125" style="176" customWidth="1"/>
    <col min="4615" max="4615" width="15.28515625" style="176" customWidth="1"/>
    <col min="4616" max="4616" width="10.7109375" style="176" customWidth="1"/>
    <col min="4617" max="4864" width="9.140625" style="176"/>
    <col min="4865" max="4865" width="15.42578125" style="176" customWidth="1"/>
    <col min="4866" max="4866" width="8.85546875" style="176" customWidth="1"/>
    <col min="4867" max="4867" width="14.5703125" style="176" customWidth="1"/>
    <col min="4868" max="4868" width="9.5703125" style="176" customWidth="1"/>
    <col min="4869" max="4869" width="14.7109375" style="176" customWidth="1"/>
    <col min="4870" max="4870" width="9.42578125" style="176" customWidth="1"/>
    <col min="4871" max="4871" width="15.28515625" style="176" customWidth="1"/>
    <col min="4872" max="4872" width="10.7109375" style="176" customWidth="1"/>
    <col min="4873" max="5120" width="9.140625" style="176"/>
    <col min="5121" max="5121" width="15.42578125" style="176" customWidth="1"/>
    <col min="5122" max="5122" width="8.85546875" style="176" customWidth="1"/>
    <col min="5123" max="5123" width="14.5703125" style="176" customWidth="1"/>
    <col min="5124" max="5124" width="9.5703125" style="176" customWidth="1"/>
    <col min="5125" max="5125" width="14.7109375" style="176" customWidth="1"/>
    <col min="5126" max="5126" width="9.42578125" style="176" customWidth="1"/>
    <col min="5127" max="5127" width="15.28515625" style="176" customWidth="1"/>
    <col min="5128" max="5128" width="10.7109375" style="176" customWidth="1"/>
    <col min="5129" max="5376" width="9.140625" style="176"/>
    <col min="5377" max="5377" width="15.42578125" style="176" customWidth="1"/>
    <col min="5378" max="5378" width="8.85546875" style="176" customWidth="1"/>
    <col min="5379" max="5379" width="14.5703125" style="176" customWidth="1"/>
    <col min="5380" max="5380" width="9.5703125" style="176" customWidth="1"/>
    <col min="5381" max="5381" width="14.7109375" style="176" customWidth="1"/>
    <col min="5382" max="5382" width="9.42578125" style="176" customWidth="1"/>
    <col min="5383" max="5383" width="15.28515625" style="176" customWidth="1"/>
    <col min="5384" max="5384" width="10.7109375" style="176" customWidth="1"/>
    <col min="5385" max="5632" width="9.140625" style="176"/>
    <col min="5633" max="5633" width="15.42578125" style="176" customWidth="1"/>
    <col min="5634" max="5634" width="8.85546875" style="176" customWidth="1"/>
    <col min="5635" max="5635" width="14.5703125" style="176" customWidth="1"/>
    <col min="5636" max="5636" width="9.5703125" style="176" customWidth="1"/>
    <col min="5637" max="5637" width="14.7109375" style="176" customWidth="1"/>
    <col min="5638" max="5638" width="9.42578125" style="176" customWidth="1"/>
    <col min="5639" max="5639" width="15.28515625" style="176" customWidth="1"/>
    <col min="5640" max="5640" width="10.7109375" style="176" customWidth="1"/>
    <col min="5641" max="5888" width="9.140625" style="176"/>
    <col min="5889" max="5889" width="15.42578125" style="176" customWidth="1"/>
    <col min="5890" max="5890" width="8.85546875" style="176" customWidth="1"/>
    <col min="5891" max="5891" width="14.5703125" style="176" customWidth="1"/>
    <col min="5892" max="5892" width="9.5703125" style="176" customWidth="1"/>
    <col min="5893" max="5893" width="14.7109375" style="176" customWidth="1"/>
    <col min="5894" max="5894" width="9.42578125" style="176" customWidth="1"/>
    <col min="5895" max="5895" width="15.28515625" style="176" customWidth="1"/>
    <col min="5896" max="5896" width="10.7109375" style="176" customWidth="1"/>
    <col min="5897" max="6144" width="9.140625" style="176"/>
    <col min="6145" max="6145" width="15.42578125" style="176" customWidth="1"/>
    <col min="6146" max="6146" width="8.85546875" style="176" customWidth="1"/>
    <col min="6147" max="6147" width="14.5703125" style="176" customWidth="1"/>
    <col min="6148" max="6148" width="9.5703125" style="176" customWidth="1"/>
    <col min="6149" max="6149" width="14.7109375" style="176" customWidth="1"/>
    <col min="6150" max="6150" width="9.42578125" style="176" customWidth="1"/>
    <col min="6151" max="6151" width="15.28515625" style="176" customWidth="1"/>
    <col min="6152" max="6152" width="10.7109375" style="176" customWidth="1"/>
    <col min="6153" max="6400" width="9.140625" style="176"/>
    <col min="6401" max="6401" width="15.42578125" style="176" customWidth="1"/>
    <col min="6402" max="6402" width="8.85546875" style="176" customWidth="1"/>
    <col min="6403" max="6403" width="14.5703125" style="176" customWidth="1"/>
    <col min="6404" max="6404" width="9.5703125" style="176" customWidth="1"/>
    <col min="6405" max="6405" width="14.7109375" style="176" customWidth="1"/>
    <col min="6406" max="6406" width="9.42578125" style="176" customWidth="1"/>
    <col min="6407" max="6407" width="15.28515625" style="176" customWidth="1"/>
    <col min="6408" max="6408" width="10.7109375" style="176" customWidth="1"/>
    <col min="6409" max="6656" width="9.140625" style="176"/>
    <col min="6657" max="6657" width="15.42578125" style="176" customWidth="1"/>
    <col min="6658" max="6658" width="8.85546875" style="176" customWidth="1"/>
    <col min="6659" max="6659" width="14.5703125" style="176" customWidth="1"/>
    <col min="6660" max="6660" width="9.5703125" style="176" customWidth="1"/>
    <col min="6661" max="6661" width="14.7109375" style="176" customWidth="1"/>
    <col min="6662" max="6662" width="9.42578125" style="176" customWidth="1"/>
    <col min="6663" max="6663" width="15.28515625" style="176" customWidth="1"/>
    <col min="6664" max="6664" width="10.7109375" style="176" customWidth="1"/>
    <col min="6665" max="6912" width="9.140625" style="176"/>
    <col min="6913" max="6913" width="15.42578125" style="176" customWidth="1"/>
    <col min="6914" max="6914" width="8.85546875" style="176" customWidth="1"/>
    <col min="6915" max="6915" width="14.5703125" style="176" customWidth="1"/>
    <col min="6916" max="6916" width="9.5703125" style="176" customWidth="1"/>
    <col min="6917" max="6917" width="14.7109375" style="176" customWidth="1"/>
    <col min="6918" max="6918" width="9.42578125" style="176" customWidth="1"/>
    <col min="6919" max="6919" width="15.28515625" style="176" customWidth="1"/>
    <col min="6920" max="6920" width="10.7109375" style="176" customWidth="1"/>
    <col min="6921" max="7168" width="9.140625" style="176"/>
    <col min="7169" max="7169" width="15.42578125" style="176" customWidth="1"/>
    <col min="7170" max="7170" width="8.85546875" style="176" customWidth="1"/>
    <col min="7171" max="7171" width="14.5703125" style="176" customWidth="1"/>
    <col min="7172" max="7172" width="9.5703125" style="176" customWidth="1"/>
    <col min="7173" max="7173" width="14.7109375" style="176" customWidth="1"/>
    <col min="7174" max="7174" width="9.42578125" style="176" customWidth="1"/>
    <col min="7175" max="7175" width="15.28515625" style="176" customWidth="1"/>
    <col min="7176" max="7176" width="10.7109375" style="176" customWidth="1"/>
    <col min="7177" max="7424" width="9.140625" style="176"/>
    <col min="7425" max="7425" width="15.42578125" style="176" customWidth="1"/>
    <col min="7426" max="7426" width="8.85546875" style="176" customWidth="1"/>
    <col min="7427" max="7427" width="14.5703125" style="176" customWidth="1"/>
    <col min="7428" max="7428" width="9.5703125" style="176" customWidth="1"/>
    <col min="7429" max="7429" width="14.7109375" style="176" customWidth="1"/>
    <col min="7430" max="7430" width="9.42578125" style="176" customWidth="1"/>
    <col min="7431" max="7431" width="15.28515625" style="176" customWidth="1"/>
    <col min="7432" max="7432" width="10.7109375" style="176" customWidth="1"/>
    <col min="7433" max="7680" width="9.140625" style="176"/>
    <col min="7681" max="7681" width="15.42578125" style="176" customWidth="1"/>
    <col min="7682" max="7682" width="8.85546875" style="176" customWidth="1"/>
    <col min="7683" max="7683" width="14.5703125" style="176" customWidth="1"/>
    <col min="7684" max="7684" width="9.5703125" style="176" customWidth="1"/>
    <col min="7685" max="7685" width="14.7109375" style="176" customWidth="1"/>
    <col min="7686" max="7686" width="9.42578125" style="176" customWidth="1"/>
    <col min="7687" max="7687" width="15.28515625" style="176" customWidth="1"/>
    <col min="7688" max="7688" width="10.7109375" style="176" customWidth="1"/>
    <col min="7689" max="7936" width="9.140625" style="176"/>
    <col min="7937" max="7937" width="15.42578125" style="176" customWidth="1"/>
    <col min="7938" max="7938" width="8.85546875" style="176" customWidth="1"/>
    <col min="7939" max="7939" width="14.5703125" style="176" customWidth="1"/>
    <col min="7940" max="7940" width="9.5703125" style="176" customWidth="1"/>
    <col min="7941" max="7941" width="14.7109375" style="176" customWidth="1"/>
    <col min="7942" max="7942" width="9.42578125" style="176" customWidth="1"/>
    <col min="7943" max="7943" width="15.28515625" style="176" customWidth="1"/>
    <col min="7944" max="7944" width="10.7109375" style="176" customWidth="1"/>
    <col min="7945" max="8192" width="9.140625" style="176"/>
    <col min="8193" max="8193" width="15.42578125" style="176" customWidth="1"/>
    <col min="8194" max="8194" width="8.85546875" style="176" customWidth="1"/>
    <col min="8195" max="8195" width="14.5703125" style="176" customWidth="1"/>
    <col min="8196" max="8196" width="9.5703125" style="176" customWidth="1"/>
    <col min="8197" max="8197" width="14.7109375" style="176" customWidth="1"/>
    <col min="8198" max="8198" width="9.42578125" style="176" customWidth="1"/>
    <col min="8199" max="8199" width="15.28515625" style="176" customWidth="1"/>
    <col min="8200" max="8200" width="10.7109375" style="176" customWidth="1"/>
    <col min="8201" max="8448" width="9.140625" style="176"/>
    <col min="8449" max="8449" width="15.42578125" style="176" customWidth="1"/>
    <col min="8450" max="8450" width="8.85546875" style="176" customWidth="1"/>
    <col min="8451" max="8451" width="14.5703125" style="176" customWidth="1"/>
    <col min="8452" max="8452" width="9.5703125" style="176" customWidth="1"/>
    <col min="8453" max="8453" width="14.7109375" style="176" customWidth="1"/>
    <col min="8454" max="8454" width="9.42578125" style="176" customWidth="1"/>
    <col min="8455" max="8455" width="15.28515625" style="176" customWidth="1"/>
    <col min="8456" max="8456" width="10.7109375" style="176" customWidth="1"/>
    <col min="8457" max="8704" width="9.140625" style="176"/>
    <col min="8705" max="8705" width="15.42578125" style="176" customWidth="1"/>
    <col min="8706" max="8706" width="8.85546875" style="176" customWidth="1"/>
    <col min="8707" max="8707" width="14.5703125" style="176" customWidth="1"/>
    <col min="8708" max="8708" width="9.5703125" style="176" customWidth="1"/>
    <col min="8709" max="8709" width="14.7109375" style="176" customWidth="1"/>
    <col min="8710" max="8710" width="9.42578125" style="176" customWidth="1"/>
    <col min="8711" max="8711" width="15.28515625" style="176" customWidth="1"/>
    <col min="8712" max="8712" width="10.7109375" style="176" customWidth="1"/>
    <col min="8713" max="8960" width="9.140625" style="176"/>
    <col min="8961" max="8961" width="15.42578125" style="176" customWidth="1"/>
    <col min="8962" max="8962" width="8.85546875" style="176" customWidth="1"/>
    <col min="8963" max="8963" width="14.5703125" style="176" customWidth="1"/>
    <col min="8964" max="8964" width="9.5703125" style="176" customWidth="1"/>
    <col min="8965" max="8965" width="14.7109375" style="176" customWidth="1"/>
    <col min="8966" max="8966" width="9.42578125" style="176" customWidth="1"/>
    <col min="8967" max="8967" width="15.28515625" style="176" customWidth="1"/>
    <col min="8968" max="8968" width="10.7109375" style="176" customWidth="1"/>
    <col min="8969" max="9216" width="9.140625" style="176"/>
    <col min="9217" max="9217" width="15.42578125" style="176" customWidth="1"/>
    <col min="9218" max="9218" width="8.85546875" style="176" customWidth="1"/>
    <col min="9219" max="9219" width="14.5703125" style="176" customWidth="1"/>
    <col min="9220" max="9220" width="9.5703125" style="176" customWidth="1"/>
    <col min="9221" max="9221" width="14.7109375" style="176" customWidth="1"/>
    <col min="9222" max="9222" width="9.42578125" style="176" customWidth="1"/>
    <col min="9223" max="9223" width="15.28515625" style="176" customWidth="1"/>
    <col min="9224" max="9224" width="10.7109375" style="176" customWidth="1"/>
    <col min="9225" max="9472" width="9.140625" style="176"/>
    <col min="9473" max="9473" width="15.42578125" style="176" customWidth="1"/>
    <col min="9474" max="9474" width="8.85546875" style="176" customWidth="1"/>
    <col min="9475" max="9475" width="14.5703125" style="176" customWidth="1"/>
    <col min="9476" max="9476" width="9.5703125" style="176" customWidth="1"/>
    <col min="9477" max="9477" width="14.7109375" style="176" customWidth="1"/>
    <col min="9478" max="9478" width="9.42578125" style="176" customWidth="1"/>
    <col min="9479" max="9479" width="15.28515625" style="176" customWidth="1"/>
    <col min="9480" max="9480" width="10.7109375" style="176" customWidth="1"/>
    <col min="9481" max="9728" width="9.140625" style="176"/>
    <col min="9729" max="9729" width="15.42578125" style="176" customWidth="1"/>
    <col min="9730" max="9730" width="8.85546875" style="176" customWidth="1"/>
    <col min="9731" max="9731" width="14.5703125" style="176" customWidth="1"/>
    <col min="9732" max="9732" width="9.5703125" style="176" customWidth="1"/>
    <col min="9733" max="9733" width="14.7109375" style="176" customWidth="1"/>
    <col min="9734" max="9734" width="9.42578125" style="176" customWidth="1"/>
    <col min="9735" max="9735" width="15.28515625" style="176" customWidth="1"/>
    <col min="9736" max="9736" width="10.7109375" style="176" customWidth="1"/>
    <col min="9737" max="9984" width="9.140625" style="176"/>
    <col min="9985" max="9985" width="15.42578125" style="176" customWidth="1"/>
    <col min="9986" max="9986" width="8.85546875" style="176" customWidth="1"/>
    <col min="9987" max="9987" width="14.5703125" style="176" customWidth="1"/>
    <col min="9988" max="9988" width="9.5703125" style="176" customWidth="1"/>
    <col min="9989" max="9989" width="14.7109375" style="176" customWidth="1"/>
    <col min="9990" max="9990" width="9.42578125" style="176" customWidth="1"/>
    <col min="9991" max="9991" width="15.28515625" style="176" customWidth="1"/>
    <col min="9992" max="9992" width="10.7109375" style="176" customWidth="1"/>
    <col min="9993" max="10240" width="9.140625" style="176"/>
    <col min="10241" max="10241" width="15.42578125" style="176" customWidth="1"/>
    <col min="10242" max="10242" width="8.85546875" style="176" customWidth="1"/>
    <col min="10243" max="10243" width="14.5703125" style="176" customWidth="1"/>
    <col min="10244" max="10244" width="9.5703125" style="176" customWidth="1"/>
    <col min="10245" max="10245" width="14.7109375" style="176" customWidth="1"/>
    <col min="10246" max="10246" width="9.42578125" style="176" customWidth="1"/>
    <col min="10247" max="10247" width="15.28515625" style="176" customWidth="1"/>
    <col min="10248" max="10248" width="10.7109375" style="176" customWidth="1"/>
    <col min="10249" max="10496" width="9.140625" style="176"/>
    <col min="10497" max="10497" width="15.42578125" style="176" customWidth="1"/>
    <col min="10498" max="10498" width="8.85546875" style="176" customWidth="1"/>
    <col min="10499" max="10499" width="14.5703125" style="176" customWidth="1"/>
    <col min="10500" max="10500" width="9.5703125" style="176" customWidth="1"/>
    <col min="10501" max="10501" width="14.7109375" style="176" customWidth="1"/>
    <col min="10502" max="10502" width="9.42578125" style="176" customWidth="1"/>
    <col min="10503" max="10503" width="15.28515625" style="176" customWidth="1"/>
    <col min="10504" max="10504" width="10.7109375" style="176" customWidth="1"/>
    <col min="10505" max="10752" width="9.140625" style="176"/>
    <col min="10753" max="10753" width="15.42578125" style="176" customWidth="1"/>
    <col min="10754" max="10754" width="8.85546875" style="176" customWidth="1"/>
    <col min="10755" max="10755" width="14.5703125" style="176" customWidth="1"/>
    <col min="10756" max="10756" width="9.5703125" style="176" customWidth="1"/>
    <col min="10757" max="10757" width="14.7109375" style="176" customWidth="1"/>
    <col min="10758" max="10758" width="9.42578125" style="176" customWidth="1"/>
    <col min="10759" max="10759" width="15.28515625" style="176" customWidth="1"/>
    <col min="10760" max="10760" width="10.7109375" style="176" customWidth="1"/>
    <col min="10761" max="11008" width="9.140625" style="176"/>
    <col min="11009" max="11009" width="15.42578125" style="176" customWidth="1"/>
    <col min="11010" max="11010" width="8.85546875" style="176" customWidth="1"/>
    <col min="11011" max="11011" width="14.5703125" style="176" customWidth="1"/>
    <col min="11012" max="11012" width="9.5703125" style="176" customWidth="1"/>
    <col min="11013" max="11013" width="14.7109375" style="176" customWidth="1"/>
    <col min="11014" max="11014" width="9.42578125" style="176" customWidth="1"/>
    <col min="11015" max="11015" width="15.28515625" style="176" customWidth="1"/>
    <col min="11016" max="11016" width="10.7109375" style="176" customWidth="1"/>
    <col min="11017" max="11264" width="9.140625" style="176"/>
    <col min="11265" max="11265" width="15.42578125" style="176" customWidth="1"/>
    <col min="11266" max="11266" width="8.85546875" style="176" customWidth="1"/>
    <col min="11267" max="11267" width="14.5703125" style="176" customWidth="1"/>
    <col min="11268" max="11268" width="9.5703125" style="176" customWidth="1"/>
    <col min="11269" max="11269" width="14.7109375" style="176" customWidth="1"/>
    <col min="11270" max="11270" width="9.42578125" style="176" customWidth="1"/>
    <col min="11271" max="11271" width="15.28515625" style="176" customWidth="1"/>
    <col min="11272" max="11272" width="10.7109375" style="176" customWidth="1"/>
    <col min="11273" max="11520" width="9.140625" style="176"/>
    <col min="11521" max="11521" width="15.42578125" style="176" customWidth="1"/>
    <col min="11522" max="11522" width="8.85546875" style="176" customWidth="1"/>
    <col min="11523" max="11523" width="14.5703125" style="176" customWidth="1"/>
    <col min="11524" max="11524" width="9.5703125" style="176" customWidth="1"/>
    <col min="11525" max="11525" width="14.7109375" style="176" customWidth="1"/>
    <col min="11526" max="11526" width="9.42578125" style="176" customWidth="1"/>
    <col min="11527" max="11527" width="15.28515625" style="176" customWidth="1"/>
    <col min="11528" max="11528" width="10.7109375" style="176" customWidth="1"/>
    <col min="11529" max="11776" width="9.140625" style="176"/>
    <col min="11777" max="11777" width="15.42578125" style="176" customWidth="1"/>
    <col min="11778" max="11778" width="8.85546875" style="176" customWidth="1"/>
    <col min="11779" max="11779" width="14.5703125" style="176" customWidth="1"/>
    <col min="11780" max="11780" width="9.5703125" style="176" customWidth="1"/>
    <col min="11781" max="11781" width="14.7109375" style="176" customWidth="1"/>
    <col min="11782" max="11782" width="9.42578125" style="176" customWidth="1"/>
    <col min="11783" max="11783" width="15.28515625" style="176" customWidth="1"/>
    <col min="11784" max="11784" width="10.7109375" style="176" customWidth="1"/>
    <col min="11785" max="12032" width="9.140625" style="176"/>
    <col min="12033" max="12033" width="15.42578125" style="176" customWidth="1"/>
    <col min="12034" max="12034" width="8.85546875" style="176" customWidth="1"/>
    <col min="12035" max="12035" width="14.5703125" style="176" customWidth="1"/>
    <col min="12036" max="12036" width="9.5703125" style="176" customWidth="1"/>
    <col min="12037" max="12037" width="14.7109375" style="176" customWidth="1"/>
    <col min="12038" max="12038" width="9.42578125" style="176" customWidth="1"/>
    <col min="12039" max="12039" width="15.28515625" style="176" customWidth="1"/>
    <col min="12040" max="12040" width="10.7109375" style="176" customWidth="1"/>
    <col min="12041" max="12288" width="9.140625" style="176"/>
    <col min="12289" max="12289" width="15.42578125" style="176" customWidth="1"/>
    <col min="12290" max="12290" width="8.85546875" style="176" customWidth="1"/>
    <col min="12291" max="12291" width="14.5703125" style="176" customWidth="1"/>
    <col min="12292" max="12292" width="9.5703125" style="176" customWidth="1"/>
    <col min="12293" max="12293" width="14.7109375" style="176" customWidth="1"/>
    <col min="12294" max="12294" width="9.42578125" style="176" customWidth="1"/>
    <col min="12295" max="12295" width="15.28515625" style="176" customWidth="1"/>
    <col min="12296" max="12296" width="10.7109375" style="176" customWidth="1"/>
    <col min="12297" max="12544" width="9.140625" style="176"/>
    <col min="12545" max="12545" width="15.42578125" style="176" customWidth="1"/>
    <col min="12546" max="12546" width="8.85546875" style="176" customWidth="1"/>
    <col min="12547" max="12547" width="14.5703125" style="176" customWidth="1"/>
    <col min="12548" max="12548" width="9.5703125" style="176" customWidth="1"/>
    <col min="12549" max="12549" width="14.7109375" style="176" customWidth="1"/>
    <col min="12550" max="12550" width="9.42578125" style="176" customWidth="1"/>
    <col min="12551" max="12551" width="15.28515625" style="176" customWidth="1"/>
    <col min="12552" max="12552" width="10.7109375" style="176" customWidth="1"/>
    <col min="12553" max="12800" width="9.140625" style="176"/>
    <col min="12801" max="12801" width="15.42578125" style="176" customWidth="1"/>
    <col min="12802" max="12802" width="8.85546875" style="176" customWidth="1"/>
    <col min="12803" max="12803" width="14.5703125" style="176" customWidth="1"/>
    <col min="12804" max="12804" width="9.5703125" style="176" customWidth="1"/>
    <col min="12805" max="12805" width="14.7109375" style="176" customWidth="1"/>
    <col min="12806" max="12806" width="9.42578125" style="176" customWidth="1"/>
    <col min="12807" max="12807" width="15.28515625" style="176" customWidth="1"/>
    <col min="12808" max="12808" width="10.7109375" style="176" customWidth="1"/>
    <col min="12809" max="13056" width="9.140625" style="176"/>
    <col min="13057" max="13057" width="15.42578125" style="176" customWidth="1"/>
    <col min="13058" max="13058" width="8.85546875" style="176" customWidth="1"/>
    <col min="13059" max="13059" width="14.5703125" style="176" customWidth="1"/>
    <col min="13060" max="13060" width="9.5703125" style="176" customWidth="1"/>
    <col min="13061" max="13061" width="14.7109375" style="176" customWidth="1"/>
    <col min="13062" max="13062" width="9.42578125" style="176" customWidth="1"/>
    <col min="13063" max="13063" width="15.28515625" style="176" customWidth="1"/>
    <col min="13064" max="13064" width="10.7109375" style="176" customWidth="1"/>
    <col min="13065" max="13312" width="9.140625" style="176"/>
    <col min="13313" max="13313" width="15.42578125" style="176" customWidth="1"/>
    <col min="13314" max="13314" width="8.85546875" style="176" customWidth="1"/>
    <col min="13315" max="13315" width="14.5703125" style="176" customWidth="1"/>
    <col min="13316" max="13316" width="9.5703125" style="176" customWidth="1"/>
    <col min="13317" max="13317" width="14.7109375" style="176" customWidth="1"/>
    <col min="13318" max="13318" width="9.42578125" style="176" customWidth="1"/>
    <col min="13319" max="13319" width="15.28515625" style="176" customWidth="1"/>
    <col min="13320" max="13320" width="10.7109375" style="176" customWidth="1"/>
    <col min="13321" max="13568" width="9.140625" style="176"/>
    <col min="13569" max="13569" width="15.42578125" style="176" customWidth="1"/>
    <col min="13570" max="13570" width="8.85546875" style="176" customWidth="1"/>
    <col min="13571" max="13571" width="14.5703125" style="176" customWidth="1"/>
    <col min="13572" max="13572" width="9.5703125" style="176" customWidth="1"/>
    <col min="13573" max="13573" width="14.7109375" style="176" customWidth="1"/>
    <col min="13574" max="13574" width="9.42578125" style="176" customWidth="1"/>
    <col min="13575" max="13575" width="15.28515625" style="176" customWidth="1"/>
    <col min="13576" max="13576" width="10.7109375" style="176" customWidth="1"/>
    <col min="13577" max="13824" width="9.140625" style="176"/>
    <col min="13825" max="13825" width="15.42578125" style="176" customWidth="1"/>
    <col min="13826" max="13826" width="8.85546875" style="176" customWidth="1"/>
    <col min="13827" max="13827" width="14.5703125" style="176" customWidth="1"/>
    <col min="13828" max="13828" width="9.5703125" style="176" customWidth="1"/>
    <col min="13829" max="13829" width="14.7109375" style="176" customWidth="1"/>
    <col min="13830" max="13830" width="9.42578125" style="176" customWidth="1"/>
    <col min="13831" max="13831" width="15.28515625" style="176" customWidth="1"/>
    <col min="13832" max="13832" width="10.7109375" style="176" customWidth="1"/>
    <col min="13833" max="14080" width="9.140625" style="176"/>
    <col min="14081" max="14081" width="15.42578125" style="176" customWidth="1"/>
    <col min="14082" max="14082" width="8.85546875" style="176" customWidth="1"/>
    <col min="14083" max="14083" width="14.5703125" style="176" customWidth="1"/>
    <col min="14084" max="14084" width="9.5703125" style="176" customWidth="1"/>
    <col min="14085" max="14085" width="14.7109375" style="176" customWidth="1"/>
    <col min="14086" max="14086" width="9.42578125" style="176" customWidth="1"/>
    <col min="14087" max="14087" width="15.28515625" style="176" customWidth="1"/>
    <col min="14088" max="14088" width="10.7109375" style="176" customWidth="1"/>
    <col min="14089" max="14336" width="9.140625" style="176"/>
    <col min="14337" max="14337" width="15.42578125" style="176" customWidth="1"/>
    <col min="14338" max="14338" width="8.85546875" style="176" customWidth="1"/>
    <col min="14339" max="14339" width="14.5703125" style="176" customWidth="1"/>
    <col min="14340" max="14340" width="9.5703125" style="176" customWidth="1"/>
    <col min="14341" max="14341" width="14.7109375" style="176" customWidth="1"/>
    <col min="14342" max="14342" width="9.42578125" style="176" customWidth="1"/>
    <col min="14343" max="14343" width="15.28515625" style="176" customWidth="1"/>
    <col min="14344" max="14344" width="10.7109375" style="176" customWidth="1"/>
    <col min="14345" max="14592" width="9.140625" style="176"/>
    <col min="14593" max="14593" width="15.42578125" style="176" customWidth="1"/>
    <col min="14594" max="14594" width="8.85546875" style="176" customWidth="1"/>
    <col min="14595" max="14595" width="14.5703125" style="176" customWidth="1"/>
    <col min="14596" max="14596" width="9.5703125" style="176" customWidth="1"/>
    <col min="14597" max="14597" width="14.7109375" style="176" customWidth="1"/>
    <col min="14598" max="14598" width="9.42578125" style="176" customWidth="1"/>
    <col min="14599" max="14599" width="15.28515625" style="176" customWidth="1"/>
    <col min="14600" max="14600" width="10.7109375" style="176" customWidth="1"/>
    <col min="14601" max="14848" width="9.140625" style="176"/>
    <col min="14849" max="14849" width="15.42578125" style="176" customWidth="1"/>
    <col min="14850" max="14850" width="8.85546875" style="176" customWidth="1"/>
    <col min="14851" max="14851" width="14.5703125" style="176" customWidth="1"/>
    <col min="14852" max="14852" width="9.5703125" style="176" customWidth="1"/>
    <col min="14853" max="14853" width="14.7109375" style="176" customWidth="1"/>
    <col min="14854" max="14854" width="9.42578125" style="176" customWidth="1"/>
    <col min="14855" max="14855" width="15.28515625" style="176" customWidth="1"/>
    <col min="14856" max="14856" width="10.7109375" style="176" customWidth="1"/>
    <col min="14857" max="15104" width="9.140625" style="176"/>
    <col min="15105" max="15105" width="15.42578125" style="176" customWidth="1"/>
    <col min="15106" max="15106" width="8.85546875" style="176" customWidth="1"/>
    <col min="15107" max="15107" width="14.5703125" style="176" customWidth="1"/>
    <col min="15108" max="15108" width="9.5703125" style="176" customWidth="1"/>
    <col min="15109" max="15109" width="14.7109375" style="176" customWidth="1"/>
    <col min="15110" max="15110" width="9.42578125" style="176" customWidth="1"/>
    <col min="15111" max="15111" width="15.28515625" style="176" customWidth="1"/>
    <col min="15112" max="15112" width="10.7109375" style="176" customWidth="1"/>
    <col min="15113" max="15360" width="9.140625" style="176"/>
    <col min="15361" max="15361" width="15.42578125" style="176" customWidth="1"/>
    <col min="15362" max="15362" width="8.85546875" style="176" customWidth="1"/>
    <col min="15363" max="15363" width="14.5703125" style="176" customWidth="1"/>
    <col min="15364" max="15364" width="9.5703125" style="176" customWidth="1"/>
    <col min="15365" max="15365" width="14.7109375" style="176" customWidth="1"/>
    <col min="15366" max="15366" width="9.42578125" style="176" customWidth="1"/>
    <col min="15367" max="15367" width="15.28515625" style="176" customWidth="1"/>
    <col min="15368" max="15368" width="10.7109375" style="176" customWidth="1"/>
    <col min="15369" max="15616" width="9.140625" style="176"/>
    <col min="15617" max="15617" width="15.42578125" style="176" customWidth="1"/>
    <col min="15618" max="15618" width="8.85546875" style="176" customWidth="1"/>
    <col min="15619" max="15619" width="14.5703125" style="176" customWidth="1"/>
    <col min="15620" max="15620" width="9.5703125" style="176" customWidth="1"/>
    <col min="15621" max="15621" width="14.7109375" style="176" customWidth="1"/>
    <col min="15622" max="15622" width="9.42578125" style="176" customWidth="1"/>
    <col min="15623" max="15623" width="15.28515625" style="176" customWidth="1"/>
    <col min="15624" max="15624" width="10.7109375" style="176" customWidth="1"/>
    <col min="15625" max="15872" width="9.140625" style="176"/>
    <col min="15873" max="15873" width="15.42578125" style="176" customWidth="1"/>
    <col min="15874" max="15874" width="8.85546875" style="176" customWidth="1"/>
    <col min="15875" max="15875" width="14.5703125" style="176" customWidth="1"/>
    <col min="15876" max="15876" width="9.5703125" style="176" customWidth="1"/>
    <col min="15877" max="15877" width="14.7109375" style="176" customWidth="1"/>
    <col min="15878" max="15878" width="9.42578125" style="176" customWidth="1"/>
    <col min="15879" max="15879" width="15.28515625" style="176" customWidth="1"/>
    <col min="15880" max="15880" width="10.7109375" style="176" customWidth="1"/>
    <col min="15881" max="16128" width="9.140625" style="176"/>
    <col min="16129" max="16129" width="15.42578125" style="176" customWidth="1"/>
    <col min="16130" max="16130" width="8.85546875" style="176" customWidth="1"/>
    <col min="16131" max="16131" width="14.5703125" style="176" customWidth="1"/>
    <col min="16132" max="16132" width="9.5703125" style="176" customWidth="1"/>
    <col min="16133" max="16133" width="14.7109375" style="176" customWidth="1"/>
    <col min="16134" max="16134" width="9.42578125" style="176" customWidth="1"/>
    <col min="16135" max="16135" width="15.28515625" style="176" customWidth="1"/>
    <col min="16136" max="16136" width="10.7109375" style="176" customWidth="1"/>
    <col min="16137" max="16384" width="9.140625" style="176"/>
  </cols>
  <sheetData>
    <row r="1" spans="1:8" ht="39.75" customHeight="1" x14ac:dyDescent="0.25">
      <c r="A1" s="89"/>
      <c r="B1" s="90"/>
      <c r="C1" s="89"/>
      <c r="D1" s="90"/>
      <c r="F1" s="252" t="s">
        <v>281</v>
      </c>
      <c r="G1" s="252"/>
      <c r="H1" s="252"/>
    </row>
    <row r="2" spans="1:8" s="188" customFormat="1" ht="36.75" customHeight="1" x14ac:dyDescent="0.25">
      <c r="A2" s="265" t="s">
        <v>213</v>
      </c>
      <c r="B2" s="265"/>
      <c r="C2" s="265"/>
      <c r="D2" s="265"/>
      <c r="E2" s="265"/>
      <c r="F2" s="265"/>
      <c r="G2" s="265"/>
      <c r="H2" s="265"/>
    </row>
    <row r="3" spans="1:8" s="192" customFormat="1" ht="33" customHeight="1" x14ac:dyDescent="0.2">
      <c r="A3" s="266" t="s">
        <v>201</v>
      </c>
      <c r="B3" s="248" t="s">
        <v>214</v>
      </c>
      <c r="C3" s="268" t="s">
        <v>26</v>
      </c>
      <c r="D3" s="268"/>
      <c r="E3" s="268" t="s">
        <v>25</v>
      </c>
      <c r="F3" s="268"/>
      <c r="G3" s="268" t="s">
        <v>24</v>
      </c>
      <c r="H3" s="268"/>
    </row>
    <row r="4" spans="1:8" s="192" customFormat="1" ht="12.75" x14ac:dyDescent="0.2">
      <c r="A4" s="267"/>
      <c r="B4" s="248"/>
      <c r="C4" s="193" t="s">
        <v>23</v>
      </c>
      <c r="D4" s="194" t="s">
        <v>22</v>
      </c>
      <c r="E4" s="193" t="s">
        <v>23</v>
      </c>
      <c r="F4" s="194" t="s">
        <v>22</v>
      </c>
      <c r="G4" s="193" t="s">
        <v>23</v>
      </c>
      <c r="H4" s="195" t="s">
        <v>22</v>
      </c>
    </row>
    <row r="5" spans="1:8" s="91" customFormat="1" ht="18.75" x14ac:dyDescent="0.3">
      <c r="A5" s="149" t="s">
        <v>137</v>
      </c>
      <c r="B5" s="149" t="s">
        <v>114</v>
      </c>
      <c r="C5" s="150">
        <v>1250</v>
      </c>
      <c r="D5" s="151">
        <v>45134741</v>
      </c>
      <c r="E5" s="150">
        <v>80</v>
      </c>
      <c r="F5" s="151">
        <v>1974425</v>
      </c>
      <c r="G5" s="150">
        <v>1330</v>
      </c>
      <c r="H5" s="151">
        <v>47109166</v>
      </c>
    </row>
    <row r="6" spans="1:8" s="91" customFormat="1" ht="18.75" x14ac:dyDescent="0.3">
      <c r="A6" s="167"/>
      <c r="B6" s="160" t="s">
        <v>215</v>
      </c>
      <c r="C6" s="163">
        <v>1250</v>
      </c>
      <c r="D6" s="162">
        <v>45134741</v>
      </c>
      <c r="E6" s="163">
        <v>80</v>
      </c>
      <c r="F6" s="162">
        <v>1974425</v>
      </c>
      <c r="G6" s="164">
        <v>1330</v>
      </c>
      <c r="H6" s="165">
        <v>47109166</v>
      </c>
    </row>
    <row r="7" spans="1:8" s="91" customFormat="1" ht="18.75" x14ac:dyDescent="0.3">
      <c r="A7" s="159"/>
      <c r="B7" s="196" t="s">
        <v>19</v>
      </c>
      <c r="C7" s="197">
        <v>313</v>
      </c>
      <c r="D7" s="198">
        <v>11283686</v>
      </c>
      <c r="E7" s="199">
        <v>2</v>
      </c>
      <c r="F7" s="198">
        <v>316786.46999999997</v>
      </c>
      <c r="G7" s="200">
        <v>315</v>
      </c>
      <c r="H7" s="201">
        <v>11600472.470000001</v>
      </c>
    </row>
    <row r="8" spans="1:8" s="91" customFormat="1" ht="18.75" x14ac:dyDescent="0.3">
      <c r="A8" s="159"/>
      <c r="B8" s="196" t="s">
        <v>18</v>
      </c>
      <c r="C8" s="197">
        <v>313</v>
      </c>
      <c r="D8" s="198">
        <v>11283686</v>
      </c>
      <c r="E8" s="199">
        <v>-1</v>
      </c>
      <c r="F8" s="198">
        <v>23833.18</v>
      </c>
      <c r="G8" s="200">
        <v>312</v>
      </c>
      <c r="H8" s="201">
        <v>11307519.18</v>
      </c>
    </row>
    <row r="9" spans="1:8" x14ac:dyDescent="0.25">
      <c r="A9" s="159"/>
      <c r="B9" s="196" t="s">
        <v>2</v>
      </c>
      <c r="C9" s="197">
        <v>313</v>
      </c>
      <c r="D9" s="198">
        <v>11283686</v>
      </c>
      <c r="E9" s="199">
        <v>40</v>
      </c>
      <c r="F9" s="198">
        <v>816902.68</v>
      </c>
      <c r="G9" s="200">
        <v>353</v>
      </c>
      <c r="H9" s="201">
        <v>12100588.68</v>
      </c>
    </row>
    <row r="10" spans="1:8" x14ac:dyDescent="0.25">
      <c r="A10" s="159"/>
      <c r="B10" s="196" t="s">
        <v>1</v>
      </c>
      <c r="C10" s="197">
        <v>311</v>
      </c>
      <c r="D10" s="198">
        <v>11283683</v>
      </c>
      <c r="E10" s="199">
        <v>39</v>
      </c>
      <c r="F10" s="198">
        <v>816902.67</v>
      </c>
      <c r="G10" s="200">
        <v>350</v>
      </c>
      <c r="H10" s="201">
        <v>12100585.67</v>
      </c>
    </row>
    <row r="11" spans="1:8" ht="21" x14ac:dyDescent="0.25">
      <c r="A11" s="149" t="s">
        <v>136</v>
      </c>
      <c r="B11" s="149" t="s">
        <v>113</v>
      </c>
      <c r="C11" s="166">
        <v>80</v>
      </c>
      <c r="D11" s="151">
        <v>1974425</v>
      </c>
      <c r="E11" s="151">
        <v>-80</v>
      </c>
      <c r="F11" s="151">
        <v>-1974425</v>
      </c>
      <c r="G11" s="150">
        <v>0</v>
      </c>
      <c r="H11" s="151">
        <v>0</v>
      </c>
    </row>
    <row r="12" spans="1:8" x14ac:dyDescent="0.25">
      <c r="A12" s="167"/>
      <c r="B12" s="160" t="s">
        <v>215</v>
      </c>
      <c r="C12" s="161">
        <v>80</v>
      </c>
      <c r="D12" s="162">
        <v>1974425</v>
      </c>
      <c r="E12" s="162">
        <v>-80</v>
      </c>
      <c r="F12" s="162">
        <v>-1974425</v>
      </c>
      <c r="G12" s="164">
        <v>0</v>
      </c>
      <c r="H12" s="165">
        <v>0</v>
      </c>
    </row>
    <row r="13" spans="1:8" x14ac:dyDescent="0.25">
      <c r="A13" s="159"/>
      <c r="B13" s="196" t="s">
        <v>18</v>
      </c>
      <c r="C13" s="197">
        <v>25</v>
      </c>
      <c r="D13" s="198">
        <v>617008.65</v>
      </c>
      <c r="E13" s="198">
        <v>-25</v>
      </c>
      <c r="F13" s="198">
        <v>-617008.65</v>
      </c>
      <c r="G13" s="200">
        <v>0</v>
      </c>
      <c r="H13" s="201">
        <v>0</v>
      </c>
    </row>
    <row r="14" spans="1:8" x14ac:dyDescent="0.25">
      <c r="A14" s="159"/>
      <c r="B14" s="196" t="s">
        <v>2</v>
      </c>
      <c r="C14" s="197">
        <v>28</v>
      </c>
      <c r="D14" s="198">
        <v>691047.83</v>
      </c>
      <c r="E14" s="198">
        <v>-28</v>
      </c>
      <c r="F14" s="198">
        <v>-691047.83</v>
      </c>
      <c r="G14" s="200">
        <v>0</v>
      </c>
      <c r="H14" s="201">
        <v>0</v>
      </c>
    </row>
    <row r="15" spans="1:8" x14ac:dyDescent="0.25">
      <c r="A15" s="159"/>
      <c r="B15" s="196" t="s">
        <v>1</v>
      </c>
      <c r="C15" s="197">
        <v>27</v>
      </c>
      <c r="D15" s="198">
        <v>666368.52</v>
      </c>
      <c r="E15" s="198">
        <v>-27</v>
      </c>
      <c r="F15" s="198">
        <v>-666368.52</v>
      </c>
      <c r="G15" s="200">
        <v>0</v>
      </c>
      <c r="H15" s="201">
        <v>0</v>
      </c>
    </row>
    <row r="16" spans="1:8" x14ac:dyDescent="0.25">
      <c r="A16" s="251" t="s">
        <v>35</v>
      </c>
      <c r="B16" s="251"/>
      <c r="C16" s="150">
        <v>1330</v>
      </c>
      <c r="D16" s="151">
        <v>47109166</v>
      </c>
      <c r="E16" s="150">
        <v>0</v>
      </c>
      <c r="F16" s="151">
        <v>0</v>
      </c>
      <c r="G16" s="150">
        <v>1330</v>
      </c>
      <c r="H16" s="151">
        <v>47109166</v>
      </c>
    </row>
    <row r="17" spans="1:7" x14ac:dyDescent="0.25">
      <c r="A17" s="175"/>
      <c r="B17" s="202"/>
      <c r="C17" s="203"/>
      <c r="D17" s="202"/>
      <c r="E17" s="203"/>
      <c r="F17" s="202"/>
      <c r="G17" s="203"/>
    </row>
    <row r="18" spans="1:7" x14ac:dyDescent="0.25">
      <c r="A18" s="175"/>
      <c r="B18" s="202"/>
      <c r="C18" s="203"/>
      <c r="D18" s="202"/>
      <c r="E18" s="203"/>
      <c r="F18" s="202"/>
      <c r="G18" s="203"/>
    </row>
    <row r="19" spans="1:7" x14ac:dyDescent="0.25">
      <c r="A19" s="175"/>
      <c r="B19" s="202"/>
      <c r="C19" s="203"/>
      <c r="D19" s="202"/>
      <c r="E19" s="203"/>
      <c r="F19" s="202"/>
      <c r="G19" s="203"/>
    </row>
    <row r="20" spans="1:7" x14ac:dyDescent="0.25">
      <c r="A20" s="175"/>
      <c r="B20" s="202"/>
      <c r="C20" s="203"/>
      <c r="D20" s="202"/>
      <c r="E20" s="203"/>
      <c r="F20" s="202"/>
      <c r="G20" s="203"/>
    </row>
    <row r="21" spans="1:7" x14ac:dyDescent="0.25">
      <c r="A21" s="175"/>
      <c r="B21" s="202"/>
      <c r="C21" s="203"/>
      <c r="D21" s="202"/>
      <c r="E21" s="203"/>
      <c r="F21" s="202"/>
      <c r="G21" s="203"/>
    </row>
    <row r="22" spans="1:7" x14ac:dyDescent="0.25">
      <c r="A22" s="175"/>
      <c r="B22" s="202"/>
      <c r="C22" s="203"/>
      <c r="D22" s="202"/>
      <c r="E22" s="203"/>
      <c r="F22" s="202"/>
      <c r="G22" s="203"/>
    </row>
    <row r="23" spans="1:7" x14ac:dyDescent="0.25">
      <c r="A23" s="175"/>
      <c r="B23" s="202"/>
      <c r="C23" s="203"/>
      <c r="D23" s="202"/>
      <c r="E23" s="203"/>
      <c r="F23" s="202"/>
      <c r="G23" s="203"/>
    </row>
    <row r="24" spans="1:7" x14ac:dyDescent="0.25">
      <c r="A24" s="175"/>
      <c r="B24" s="202"/>
      <c r="C24" s="203"/>
      <c r="D24" s="202"/>
      <c r="E24" s="203"/>
      <c r="F24" s="202"/>
      <c r="G24" s="203"/>
    </row>
    <row r="25" spans="1:7" x14ac:dyDescent="0.25">
      <c r="A25" s="175"/>
      <c r="B25" s="202"/>
      <c r="C25" s="203"/>
      <c r="D25" s="202"/>
      <c r="E25" s="203"/>
      <c r="F25" s="202"/>
      <c r="G25" s="203"/>
    </row>
    <row r="26" spans="1:7" x14ac:dyDescent="0.25">
      <c r="A26" s="175"/>
      <c r="B26" s="202"/>
      <c r="C26" s="203"/>
      <c r="D26" s="202"/>
      <c r="E26" s="203"/>
      <c r="F26" s="202"/>
      <c r="G26" s="203"/>
    </row>
    <row r="27" spans="1:7" x14ac:dyDescent="0.25">
      <c r="A27" s="175"/>
      <c r="B27" s="202"/>
      <c r="C27" s="203"/>
      <c r="D27" s="202"/>
      <c r="E27" s="203"/>
      <c r="F27" s="202"/>
      <c r="G27" s="203"/>
    </row>
    <row r="28" spans="1:7" x14ac:dyDescent="0.25">
      <c r="A28" s="175"/>
      <c r="B28" s="202"/>
      <c r="C28" s="203"/>
      <c r="D28" s="202"/>
      <c r="E28" s="203"/>
      <c r="F28" s="202"/>
      <c r="G28" s="203"/>
    </row>
    <row r="29" spans="1:7" x14ac:dyDescent="0.25">
      <c r="A29" s="175"/>
      <c r="B29" s="202"/>
      <c r="C29" s="203"/>
      <c r="D29" s="202"/>
      <c r="E29" s="203"/>
      <c r="F29" s="202"/>
      <c r="G29" s="203"/>
    </row>
    <row r="30" spans="1:7" x14ac:dyDescent="0.25">
      <c r="A30" s="175"/>
      <c r="B30" s="202"/>
      <c r="C30" s="203"/>
      <c r="D30" s="202"/>
      <c r="E30" s="203"/>
      <c r="F30" s="202"/>
      <c r="G30" s="203"/>
    </row>
    <row r="31" spans="1:7" x14ac:dyDescent="0.25">
      <c r="A31" s="175"/>
      <c r="B31" s="202"/>
      <c r="C31" s="203"/>
      <c r="D31" s="202"/>
      <c r="E31" s="203"/>
      <c r="F31" s="202"/>
      <c r="G31" s="203"/>
    </row>
    <row r="32" spans="1:7" x14ac:dyDescent="0.25">
      <c r="A32" s="175"/>
      <c r="B32" s="202"/>
      <c r="C32" s="203"/>
      <c r="D32" s="202"/>
      <c r="E32" s="203"/>
      <c r="F32" s="202"/>
      <c r="G32" s="203"/>
    </row>
    <row r="33" spans="1:7" x14ac:dyDescent="0.25">
      <c r="A33" s="175"/>
      <c r="B33" s="202"/>
      <c r="C33" s="203"/>
      <c r="D33" s="202"/>
      <c r="E33" s="203"/>
      <c r="F33" s="202"/>
      <c r="G33" s="203"/>
    </row>
    <row r="34" spans="1:7" x14ac:dyDescent="0.25">
      <c r="A34" s="175"/>
      <c r="B34" s="202"/>
      <c r="C34" s="203"/>
      <c r="D34" s="202"/>
      <c r="E34" s="203"/>
      <c r="F34" s="202"/>
      <c r="G34" s="203"/>
    </row>
    <row r="35" spans="1:7" x14ac:dyDescent="0.25">
      <c r="A35" s="175"/>
      <c r="B35" s="202"/>
      <c r="C35" s="203"/>
      <c r="D35" s="202"/>
      <c r="E35" s="203"/>
      <c r="F35" s="202"/>
      <c r="G35" s="203"/>
    </row>
    <row r="36" spans="1:7" x14ac:dyDescent="0.25">
      <c r="A36" s="175"/>
      <c r="B36" s="202"/>
      <c r="C36" s="203"/>
      <c r="D36" s="202"/>
      <c r="E36" s="203"/>
      <c r="F36" s="202"/>
      <c r="G36" s="203"/>
    </row>
    <row r="37" spans="1:7" x14ac:dyDescent="0.25">
      <c r="A37" s="175"/>
      <c r="B37" s="202"/>
      <c r="C37" s="203"/>
      <c r="D37" s="202"/>
      <c r="E37" s="203"/>
      <c r="F37" s="202"/>
      <c r="G37" s="203"/>
    </row>
    <row r="38" spans="1:7" x14ac:dyDescent="0.25">
      <c r="A38" s="175"/>
      <c r="B38" s="202"/>
      <c r="C38" s="203"/>
      <c r="D38" s="202"/>
      <c r="E38" s="203"/>
      <c r="F38" s="202"/>
      <c r="G38" s="203"/>
    </row>
    <row r="39" spans="1:7" x14ac:dyDescent="0.25">
      <c r="A39" s="175"/>
      <c r="B39" s="202"/>
      <c r="C39" s="203"/>
      <c r="D39" s="202"/>
      <c r="E39" s="203"/>
      <c r="F39" s="202"/>
      <c r="G39" s="203"/>
    </row>
    <row r="40" spans="1:7" x14ac:dyDescent="0.25">
      <c r="A40" s="175"/>
      <c r="B40" s="202"/>
      <c r="C40" s="203"/>
      <c r="D40" s="202"/>
      <c r="E40" s="203"/>
      <c r="F40" s="202"/>
      <c r="G40" s="203"/>
    </row>
    <row r="41" spans="1:7" x14ac:dyDescent="0.25">
      <c r="A41" s="175"/>
      <c r="B41" s="202"/>
      <c r="C41" s="203"/>
      <c r="D41" s="202"/>
      <c r="E41" s="203"/>
      <c r="F41" s="202"/>
      <c r="G41" s="203"/>
    </row>
    <row r="42" spans="1:7" x14ac:dyDescent="0.25">
      <c r="A42" s="175"/>
      <c r="B42" s="202"/>
      <c r="C42" s="203"/>
      <c r="D42" s="202"/>
      <c r="E42" s="203"/>
      <c r="F42" s="202"/>
      <c r="G42" s="203"/>
    </row>
    <row r="43" spans="1:7" x14ac:dyDescent="0.25">
      <c r="A43" s="175"/>
      <c r="B43" s="202"/>
      <c r="C43" s="203"/>
      <c r="D43" s="202"/>
      <c r="E43" s="203"/>
      <c r="F43" s="202"/>
      <c r="G43" s="203"/>
    </row>
    <row r="44" spans="1:7" x14ac:dyDescent="0.25">
      <c r="A44" s="175"/>
      <c r="B44" s="202"/>
      <c r="C44" s="203"/>
      <c r="D44" s="202"/>
      <c r="E44" s="203"/>
      <c r="F44" s="202"/>
      <c r="G44" s="203"/>
    </row>
    <row r="45" spans="1:7" x14ac:dyDescent="0.25">
      <c r="A45" s="175"/>
      <c r="B45" s="202"/>
      <c r="C45" s="203"/>
      <c r="D45" s="202"/>
      <c r="E45" s="203"/>
      <c r="F45" s="202"/>
      <c r="G45" s="203"/>
    </row>
    <row r="46" spans="1:7" x14ac:dyDescent="0.25">
      <c r="A46" s="175"/>
      <c r="B46" s="202"/>
      <c r="C46" s="203"/>
      <c r="D46" s="202"/>
      <c r="E46" s="203"/>
      <c r="F46" s="202"/>
      <c r="G46" s="203"/>
    </row>
    <row r="47" spans="1:7" x14ac:dyDescent="0.25">
      <c r="A47" s="175"/>
      <c r="B47" s="202"/>
      <c r="C47" s="203"/>
      <c r="D47" s="202"/>
      <c r="E47" s="203"/>
      <c r="F47" s="202"/>
      <c r="G47" s="203"/>
    </row>
    <row r="48" spans="1:7" x14ac:dyDescent="0.25">
      <c r="A48" s="175"/>
      <c r="B48" s="202"/>
      <c r="C48" s="203"/>
      <c r="D48" s="202"/>
      <c r="E48" s="203"/>
      <c r="F48" s="202"/>
      <c r="G48" s="203"/>
    </row>
    <row r="49" spans="1:7" x14ac:dyDescent="0.25">
      <c r="A49" s="175"/>
      <c r="B49" s="202"/>
      <c r="C49" s="203"/>
      <c r="D49" s="202"/>
      <c r="E49" s="203"/>
      <c r="F49" s="202"/>
      <c r="G49" s="203"/>
    </row>
    <row r="50" spans="1:7" x14ac:dyDescent="0.25">
      <c r="A50" s="175"/>
      <c r="B50" s="202"/>
      <c r="C50" s="203"/>
      <c r="D50" s="202"/>
      <c r="E50" s="203"/>
      <c r="F50" s="202"/>
      <c r="G50" s="203"/>
    </row>
    <row r="51" spans="1:7" x14ac:dyDescent="0.25">
      <c r="A51" s="175"/>
      <c r="B51" s="202"/>
      <c r="C51" s="203"/>
      <c r="D51" s="202"/>
      <c r="E51" s="203"/>
      <c r="F51" s="202"/>
      <c r="G51" s="203"/>
    </row>
    <row r="52" spans="1:7" x14ac:dyDescent="0.25">
      <c r="A52" s="175"/>
      <c r="B52" s="202"/>
      <c r="C52" s="203"/>
      <c r="D52" s="202"/>
      <c r="E52" s="203"/>
      <c r="F52" s="202"/>
      <c r="G52" s="203"/>
    </row>
    <row r="53" spans="1:7" x14ac:dyDescent="0.25">
      <c r="A53" s="175"/>
      <c r="B53" s="202"/>
      <c r="C53" s="203"/>
      <c r="D53" s="202"/>
      <c r="E53" s="203"/>
      <c r="F53" s="202"/>
      <c r="G53" s="203"/>
    </row>
    <row r="54" spans="1:7" x14ac:dyDescent="0.25">
      <c r="A54" s="175"/>
      <c r="B54" s="202"/>
      <c r="C54" s="203"/>
      <c r="D54" s="202"/>
      <c r="E54" s="203"/>
      <c r="F54" s="202"/>
      <c r="G54" s="203"/>
    </row>
    <row r="55" spans="1:7" x14ac:dyDescent="0.25">
      <c r="A55" s="175"/>
      <c r="B55" s="202"/>
      <c r="C55" s="203"/>
      <c r="D55" s="202"/>
      <c r="E55" s="203"/>
      <c r="F55" s="202"/>
      <c r="G55" s="203"/>
    </row>
    <row r="56" spans="1:7" x14ac:dyDescent="0.25">
      <c r="A56" s="175"/>
      <c r="B56" s="202"/>
      <c r="C56" s="203"/>
      <c r="D56" s="202"/>
      <c r="E56" s="203"/>
      <c r="F56" s="202"/>
      <c r="G56" s="203"/>
    </row>
    <row r="57" spans="1:7" x14ac:dyDescent="0.25">
      <c r="A57" s="175"/>
      <c r="B57" s="202"/>
      <c r="C57" s="203"/>
      <c r="D57" s="202"/>
      <c r="E57" s="203"/>
      <c r="F57" s="202"/>
      <c r="G57" s="203"/>
    </row>
    <row r="58" spans="1:7" x14ac:dyDescent="0.25">
      <c r="A58" s="175"/>
      <c r="B58" s="202"/>
      <c r="C58" s="203"/>
      <c r="D58" s="202"/>
      <c r="E58" s="203"/>
      <c r="F58" s="202"/>
      <c r="G58" s="203"/>
    </row>
    <row r="59" spans="1:7" x14ac:dyDescent="0.25">
      <c r="A59" s="175"/>
      <c r="B59" s="202"/>
      <c r="C59" s="203"/>
      <c r="D59" s="202"/>
      <c r="E59" s="203"/>
      <c r="F59" s="202"/>
      <c r="G59" s="203"/>
    </row>
    <row r="60" spans="1:7" x14ac:dyDescent="0.25">
      <c r="A60" s="175"/>
      <c r="B60" s="202"/>
      <c r="C60" s="203"/>
      <c r="D60" s="202"/>
      <c r="E60" s="203"/>
      <c r="F60" s="202"/>
      <c r="G60" s="203"/>
    </row>
    <row r="61" spans="1:7" x14ac:dyDescent="0.25">
      <c r="A61" s="175"/>
      <c r="B61" s="202"/>
      <c r="C61" s="203"/>
      <c r="D61" s="202"/>
      <c r="E61" s="203"/>
      <c r="F61" s="202"/>
      <c r="G61" s="203"/>
    </row>
    <row r="62" spans="1:7" x14ac:dyDescent="0.25">
      <c r="A62" s="175"/>
      <c r="B62" s="202"/>
      <c r="C62" s="203"/>
      <c r="D62" s="202"/>
      <c r="E62" s="203"/>
      <c r="F62" s="202"/>
      <c r="G62" s="203"/>
    </row>
    <row r="63" spans="1:7" x14ac:dyDescent="0.25">
      <c r="A63" s="175"/>
      <c r="B63" s="202"/>
      <c r="C63" s="203"/>
      <c r="D63" s="202"/>
      <c r="E63" s="203"/>
      <c r="F63" s="202"/>
      <c r="G63" s="203"/>
    </row>
    <row r="64" spans="1:7" x14ac:dyDescent="0.25">
      <c r="A64" s="175"/>
      <c r="B64" s="202"/>
      <c r="C64" s="203"/>
      <c r="D64" s="202"/>
      <c r="E64" s="203"/>
      <c r="F64" s="202"/>
      <c r="G64" s="203"/>
    </row>
    <row r="65" spans="1:7" x14ac:dyDescent="0.25">
      <c r="A65" s="175"/>
      <c r="B65" s="202"/>
      <c r="C65" s="203"/>
      <c r="D65" s="202"/>
      <c r="E65" s="203"/>
      <c r="F65" s="202"/>
      <c r="G65" s="203"/>
    </row>
    <row r="66" spans="1:7" x14ac:dyDescent="0.25">
      <c r="A66" s="175"/>
      <c r="B66" s="202"/>
      <c r="C66" s="203"/>
      <c r="D66" s="202"/>
      <c r="E66" s="203"/>
      <c r="F66" s="202"/>
      <c r="G66" s="203"/>
    </row>
    <row r="67" spans="1:7" x14ac:dyDescent="0.25">
      <c r="A67" s="175"/>
      <c r="B67" s="202"/>
      <c r="C67" s="203"/>
      <c r="D67" s="202"/>
      <c r="E67" s="203"/>
      <c r="F67" s="202"/>
      <c r="G67" s="203"/>
    </row>
    <row r="68" spans="1:7" x14ac:dyDescent="0.25">
      <c r="A68" s="175"/>
      <c r="B68" s="202"/>
      <c r="C68" s="203"/>
      <c r="D68" s="202"/>
      <c r="E68" s="203"/>
      <c r="F68" s="202"/>
      <c r="G68" s="203"/>
    </row>
    <row r="69" spans="1:7" x14ac:dyDescent="0.25">
      <c r="A69" s="175"/>
      <c r="B69" s="202"/>
      <c r="C69" s="203"/>
      <c r="D69" s="202"/>
      <c r="E69" s="203"/>
      <c r="F69" s="202"/>
      <c r="G69" s="203"/>
    </row>
    <row r="70" spans="1:7" x14ac:dyDescent="0.25">
      <c r="A70" s="175"/>
      <c r="B70" s="202"/>
      <c r="C70" s="203"/>
      <c r="D70" s="202"/>
      <c r="E70" s="203"/>
      <c r="F70" s="202"/>
      <c r="G70" s="203"/>
    </row>
    <row r="71" spans="1:7" x14ac:dyDescent="0.25">
      <c r="A71" s="175"/>
      <c r="B71" s="202"/>
      <c r="C71" s="203"/>
      <c r="D71" s="202"/>
      <c r="E71" s="203"/>
      <c r="F71" s="202"/>
      <c r="G71" s="203"/>
    </row>
    <row r="72" spans="1:7" x14ac:dyDescent="0.25">
      <c r="A72" s="175"/>
      <c r="B72" s="202"/>
      <c r="C72" s="203"/>
      <c r="D72" s="202"/>
      <c r="E72" s="203"/>
      <c r="F72" s="202"/>
      <c r="G72" s="203"/>
    </row>
    <row r="73" spans="1:7" x14ac:dyDescent="0.25">
      <c r="A73" s="175"/>
      <c r="B73" s="202"/>
      <c r="C73" s="203"/>
      <c r="D73" s="202"/>
      <c r="E73" s="203"/>
      <c r="F73" s="202"/>
      <c r="G73" s="203"/>
    </row>
    <row r="74" spans="1:7" x14ac:dyDescent="0.25">
      <c r="A74" s="175"/>
      <c r="B74" s="202"/>
      <c r="C74" s="203"/>
      <c r="D74" s="202"/>
      <c r="E74" s="203"/>
      <c r="F74" s="202"/>
      <c r="G74" s="203"/>
    </row>
    <row r="75" spans="1:7" x14ac:dyDescent="0.25">
      <c r="A75" s="175"/>
      <c r="B75" s="202"/>
      <c r="C75" s="203"/>
      <c r="D75" s="202"/>
      <c r="E75" s="203"/>
      <c r="F75" s="202"/>
      <c r="G75" s="203"/>
    </row>
    <row r="76" spans="1:7" x14ac:dyDescent="0.25">
      <c r="A76" s="175"/>
      <c r="B76" s="202"/>
      <c r="C76" s="203"/>
      <c r="D76" s="202"/>
      <c r="E76" s="203"/>
      <c r="F76" s="202"/>
      <c r="G76" s="203"/>
    </row>
    <row r="77" spans="1:7" x14ac:dyDescent="0.25">
      <c r="A77" s="175"/>
      <c r="B77" s="202"/>
      <c r="C77" s="203"/>
      <c r="D77" s="202"/>
      <c r="E77" s="203"/>
      <c r="F77" s="202"/>
      <c r="G77" s="203"/>
    </row>
    <row r="78" spans="1:7" x14ac:dyDescent="0.25">
      <c r="A78" s="175"/>
      <c r="B78" s="202"/>
      <c r="C78" s="203"/>
      <c r="D78" s="202"/>
      <c r="E78" s="203"/>
      <c r="F78" s="202"/>
      <c r="G78" s="203"/>
    </row>
    <row r="79" spans="1:7" x14ac:dyDescent="0.25">
      <c r="A79" s="175"/>
      <c r="B79" s="202"/>
      <c r="C79" s="203"/>
      <c r="D79" s="202"/>
      <c r="E79" s="203"/>
      <c r="F79" s="202"/>
      <c r="G79" s="203"/>
    </row>
    <row r="80" spans="1:7" x14ac:dyDescent="0.25">
      <c r="A80" s="175"/>
      <c r="B80" s="202"/>
      <c r="C80" s="203"/>
      <c r="D80" s="202"/>
      <c r="E80" s="203"/>
      <c r="F80" s="202"/>
      <c r="G80" s="203"/>
    </row>
    <row r="81" spans="1:7" x14ac:dyDescent="0.25">
      <c r="A81" s="175"/>
      <c r="B81" s="202"/>
      <c r="C81" s="203"/>
      <c r="D81" s="202"/>
      <c r="E81" s="203"/>
      <c r="F81" s="202"/>
      <c r="G81" s="203"/>
    </row>
    <row r="82" spans="1:7" x14ac:dyDescent="0.25">
      <c r="A82" s="175"/>
      <c r="B82" s="202"/>
      <c r="C82" s="203"/>
      <c r="D82" s="202"/>
      <c r="E82" s="203"/>
      <c r="F82" s="202"/>
      <c r="G82" s="203"/>
    </row>
    <row r="83" spans="1:7" x14ac:dyDescent="0.25">
      <c r="A83" s="175"/>
      <c r="B83" s="202"/>
      <c r="C83" s="203"/>
      <c r="D83" s="202"/>
      <c r="E83" s="203"/>
      <c r="F83" s="202"/>
      <c r="G83" s="203"/>
    </row>
    <row r="84" spans="1:7" x14ac:dyDescent="0.25">
      <c r="A84" s="175"/>
      <c r="B84" s="202"/>
      <c r="C84" s="203"/>
      <c r="D84" s="202"/>
      <c r="E84" s="203"/>
      <c r="F84" s="202"/>
      <c r="G84" s="203"/>
    </row>
    <row r="85" spans="1:7" x14ac:dyDescent="0.25">
      <c r="A85" s="175"/>
      <c r="B85" s="202"/>
      <c r="C85" s="203"/>
      <c r="D85" s="202"/>
      <c r="E85" s="203"/>
      <c r="F85" s="202"/>
      <c r="G85" s="203"/>
    </row>
    <row r="86" spans="1:7" x14ac:dyDescent="0.25">
      <c r="A86" s="175"/>
      <c r="B86" s="202"/>
      <c r="C86" s="203"/>
      <c r="D86" s="202"/>
      <c r="E86" s="203"/>
      <c r="F86" s="202"/>
      <c r="G86" s="203"/>
    </row>
    <row r="87" spans="1:7" x14ac:dyDescent="0.25">
      <c r="A87" s="175"/>
      <c r="B87" s="202"/>
      <c r="C87" s="203"/>
      <c r="D87" s="202"/>
      <c r="E87" s="203"/>
      <c r="F87" s="202"/>
      <c r="G87" s="203"/>
    </row>
    <row r="88" spans="1:7" x14ac:dyDescent="0.25">
      <c r="A88" s="175"/>
      <c r="B88" s="202"/>
      <c r="C88" s="203"/>
      <c r="D88" s="202"/>
      <c r="E88" s="203"/>
      <c r="F88" s="202"/>
      <c r="G88" s="203"/>
    </row>
    <row r="89" spans="1:7" x14ac:dyDescent="0.25">
      <c r="A89" s="175"/>
      <c r="B89" s="202"/>
      <c r="C89" s="203"/>
      <c r="D89" s="202"/>
      <c r="E89" s="203"/>
      <c r="F89" s="202"/>
      <c r="G89" s="203"/>
    </row>
    <row r="90" spans="1:7" x14ac:dyDescent="0.25">
      <c r="A90" s="175"/>
      <c r="B90" s="202"/>
      <c r="C90" s="203"/>
      <c r="D90" s="202"/>
      <c r="E90" s="203"/>
      <c r="F90" s="202"/>
      <c r="G90" s="203"/>
    </row>
    <row r="91" spans="1:7" x14ac:dyDescent="0.25">
      <c r="A91" s="175"/>
      <c r="B91" s="202"/>
      <c r="C91" s="203"/>
      <c r="D91" s="202"/>
      <c r="E91" s="203"/>
      <c r="F91" s="202"/>
      <c r="G91" s="203"/>
    </row>
    <row r="92" spans="1:7" x14ac:dyDescent="0.25">
      <c r="A92" s="175"/>
      <c r="B92" s="202"/>
      <c r="C92" s="203"/>
      <c r="D92" s="202"/>
      <c r="E92" s="203"/>
      <c r="F92" s="202"/>
      <c r="G92" s="203"/>
    </row>
    <row r="93" spans="1:7" x14ac:dyDescent="0.25">
      <c r="A93" s="175"/>
      <c r="B93" s="202"/>
      <c r="C93" s="203"/>
      <c r="D93" s="202"/>
      <c r="E93" s="203"/>
      <c r="F93" s="202"/>
      <c r="G93" s="203"/>
    </row>
    <row r="94" spans="1:7" x14ac:dyDescent="0.25">
      <c r="A94" s="175"/>
      <c r="B94" s="202"/>
      <c r="C94" s="203"/>
      <c r="D94" s="202"/>
      <c r="E94" s="203"/>
      <c r="F94" s="202"/>
      <c r="G94" s="203"/>
    </row>
    <row r="95" spans="1:7" x14ac:dyDescent="0.25">
      <c r="A95" s="175"/>
      <c r="B95" s="202"/>
      <c r="C95" s="203"/>
      <c r="D95" s="202"/>
      <c r="E95" s="203"/>
      <c r="F95" s="202"/>
      <c r="G95" s="203"/>
    </row>
    <row r="96" spans="1:7" x14ac:dyDescent="0.25">
      <c r="A96" s="175"/>
      <c r="B96" s="202"/>
      <c r="C96" s="203"/>
      <c r="D96" s="202"/>
      <c r="E96" s="203"/>
      <c r="F96" s="202"/>
      <c r="G96" s="203"/>
    </row>
    <row r="97" spans="1:7" x14ac:dyDescent="0.25">
      <c r="A97" s="175"/>
      <c r="B97" s="202"/>
      <c r="C97" s="203"/>
      <c r="D97" s="202"/>
      <c r="E97" s="203"/>
      <c r="F97" s="202"/>
      <c r="G97" s="203"/>
    </row>
    <row r="98" spans="1:7" x14ac:dyDescent="0.25">
      <c r="A98" s="175"/>
      <c r="B98" s="202"/>
      <c r="C98" s="203"/>
      <c r="D98" s="202"/>
      <c r="E98" s="203"/>
      <c r="F98" s="202"/>
      <c r="G98" s="203"/>
    </row>
    <row r="99" spans="1:7" x14ac:dyDescent="0.25">
      <c r="A99" s="175"/>
      <c r="B99" s="202"/>
      <c r="C99" s="203"/>
      <c r="D99" s="202"/>
      <c r="E99" s="203"/>
      <c r="F99" s="202"/>
      <c r="G99" s="203"/>
    </row>
    <row r="100" spans="1:7" x14ac:dyDescent="0.25">
      <c r="A100" s="175"/>
      <c r="B100" s="202"/>
      <c r="C100" s="203"/>
      <c r="D100" s="202"/>
      <c r="E100" s="203"/>
      <c r="F100" s="202"/>
      <c r="G100" s="203"/>
    </row>
    <row r="101" spans="1:7" x14ac:dyDescent="0.25">
      <c r="A101" s="175"/>
      <c r="B101" s="202"/>
      <c r="C101" s="203"/>
      <c r="D101" s="202"/>
      <c r="E101" s="203"/>
      <c r="F101" s="202"/>
      <c r="G101" s="203"/>
    </row>
    <row r="102" spans="1:7" x14ac:dyDescent="0.25">
      <c r="A102" s="175"/>
      <c r="B102" s="202"/>
      <c r="C102" s="203"/>
      <c r="D102" s="202"/>
      <c r="E102" s="203"/>
      <c r="F102" s="202"/>
      <c r="G102" s="203"/>
    </row>
    <row r="103" spans="1:7" x14ac:dyDescent="0.25">
      <c r="A103" s="175"/>
      <c r="B103" s="202"/>
      <c r="C103" s="203"/>
      <c r="D103" s="202"/>
      <c r="E103" s="203"/>
      <c r="F103" s="202"/>
      <c r="G103" s="203"/>
    </row>
    <row r="104" spans="1:7" x14ac:dyDescent="0.25">
      <c r="A104" s="175"/>
      <c r="B104" s="202"/>
      <c r="C104" s="203"/>
      <c r="D104" s="202"/>
      <c r="E104" s="203"/>
      <c r="F104" s="202"/>
      <c r="G104" s="203"/>
    </row>
    <row r="105" spans="1:7" x14ac:dyDescent="0.25">
      <c r="A105" s="175"/>
      <c r="B105" s="202"/>
      <c r="C105" s="203"/>
      <c r="D105" s="202"/>
      <c r="E105" s="203"/>
      <c r="F105" s="202"/>
      <c r="G105" s="203"/>
    </row>
    <row r="106" spans="1:7" x14ac:dyDescent="0.25">
      <c r="A106" s="175"/>
      <c r="B106" s="202"/>
      <c r="C106" s="203"/>
      <c r="D106" s="202"/>
      <c r="E106" s="203"/>
      <c r="F106" s="202"/>
      <c r="G106" s="203"/>
    </row>
    <row r="107" spans="1:7" x14ac:dyDescent="0.25">
      <c r="A107" s="175"/>
      <c r="B107" s="202"/>
      <c r="C107" s="203"/>
      <c r="D107" s="202"/>
      <c r="E107" s="203"/>
      <c r="F107" s="202"/>
      <c r="G107" s="203"/>
    </row>
    <row r="108" spans="1:7" x14ac:dyDescent="0.25">
      <c r="A108" s="175"/>
      <c r="B108" s="202"/>
      <c r="C108" s="203"/>
      <c r="D108" s="202"/>
      <c r="E108" s="203"/>
      <c r="F108" s="202"/>
      <c r="G108" s="203"/>
    </row>
    <row r="109" spans="1:7" x14ac:dyDescent="0.25">
      <c r="A109" s="175"/>
      <c r="B109" s="202"/>
      <c r="C109" s="203"/>
      <c r="D109" s="202"/>
      <c r="E109" s="203"/>
      <c r="F109" s="202"/>
      <c r="G109" s="203"/>
    </row>
    <row r="110" spans="1:7" x14ac:dyDescent="0.25">
      <c r="A110" s="175"/>
      <c r="B110" s="202"/>
      <c r="C110" s="203"/>
      <c r="D110" s="202"/>
      <c r="E110" s="203"/>
      <c r="F110" s="202"/>
      <c r="G110" s="203"/>
    </row>
    <row r="111" spans="1:7" x14ac:dyDescent="0.25">
      <c r="A111" s="175"/>
      <c r="B111" s="202"/>
      <c r="C111" s="203"/>
      <c r="D111" s="202"/>
      <c r="E111" s="203"/>
      <c r="F111" s="202"/>
      <c r="G111" s="203"/>
    </row>
    <row r="112" spans="1:7" x14ac:dyDescent="0.25">
      <c r="A112" s="175"/>
      <c r="B112" s="202"/>
      <c r="C112" s="203"/>
      <c r="D112" s="202"/>
      <c r="E112" s="203"/>
      <c r="F112" s="202"/>
      <c r="G112" s="203"/>
    </row>
    <row r="113" spans="1:7" x14ac:dyDescent="0.25">
      <c r="A113" s="175"/>
      <c r="B113" s="202"/>
      <c r="C113" s="203"/>
      <c r="D113" s="202"/>
      <c r="E113" s="203"/>
      <c r="F113" s="202"/>
      <c r="G113" s="203"/>
    </row>
    <row r="114" spans="1:7" x14ac:dyDescent="0.25">
      <c r="A114" s="175"/>
      <c r="B114" s="202"/>
      <c r="C114" s="203"/>
      <c r="D114" s="202"/>
      <c r="E114" s="203"/>
      <c r="F114" s="202"/>
      <c r="G114" s="203"/>
    </row>
    <row r="115" spans="1:7" x14ac:dyDescent="0.25">
      <c r="A115" s="175"/>
      <c r="B115" s="202"/>
      <c r="C115" s="203"/>
      <c r="D115" s="202"/>
      <c r="E115" s="203"/>
      <c r="F115" s="202"/>
      <c r="G115" s="203"/>
    </row>
    <row r="116" spans="1:7" x14ac:dyDescent="0.25">
      <c r="A116" s="175"/>
      <c r="B116" s="202"/>
      <c r="C116" s="203"/>
      <c r="D116" s="202"/>
      <c r="E116" s="203"/>
      <c r="F116" s="202"/>
      <c r="G116" s="203"/>
    </row>
    <row r="117" spans="1:7" x14ac:dyDescent="0.25">
      <c r="A117" s="175"/>
      <c r="B117" s="202"/>
      <c r="C117" s="203"/>
      <c r="D117" s="202"/>
      <c r="E117" s="203"/>
      <c r="F117" s="202"/>
      <c r="G117" s="203"/>
    </row>
    <row r="118" spans="1:7" x14ac:dyDescent="0.25">
      <c r="A118" s="175"/>
      <c r="B118" s="202"/>
      <c r="C118" s="203"/>
      <c r="D118" s="202"/>
      <c r="E118" s="203"/>
      <c r="F118" s="202"/>
      <c r="G118" s="203"/>
    </row>
    <row r="119" spans="1:7" x14ac:dyDescent="0.25">
      <c r="A119" s="175"/>
      <c r="B119" s="202"/>
      <c r="C119" s="203"/>
      <c r="D119" s="202"/>
      <c r="E119" s="203"/>
      <c r="F119" s="202"/>
      <c r="G119" s="203"/>
    </row>
    <row r="120" spans="1:7" x14ac:dyDescent="0.25">
      <c r="A120" s="175"/>
      <c r="B120" s="202"/>
      <c r="C120" s="203"/>
      <c r="D120" s="202"/>
      <c r="E120" s="203"/>
      <c r="F120" s="202"/>
      <c r="G120" s="203"/>
    </row>
    <row r="121" spans="1:7" x14ac:dyDescent="0.25">
      <c r="A121" s="175"/>
      <c r="B121" s="202"/>
      <c r="C121" s="203"/>
      <c r="D121" s="202"/>
      <c r="E121" s="203"/>
      <c r="F121" s="202"/>
      <c r="G121" s="203"/>
    </row>
    <row r="122" spans="1:7" x14ac:dyDescent="0.25">
      <c r="A122" s="175"/>
      <c r="B122" s="202"/>
      <c r="C122" s="203"/>
      <c r="D122" s="202"/>
      <c r="E122" s="203"/>
      <c r="F122" s="202"/>
      <c r="G122" s="203"/>
    </row>
    <row r="123" spans="1:7" x14ac:dyDescent="0.25">
      <c r="A123" s="175"/>
      <c r="B123" s="202"/>
      <c r="C123" s="203"/>
      <c r="D123" s="202"/>
      <c r="E123" s="203"/>
      <c r="F123" s="202"/>
      <c r="G123" s="203"/>
    </row>
    <row r="124" spans="1:7" x14ac:dyDescent="0.25">
      <c r="A124" s="175"/>
      <c r="B124" s="202"/>
      <c r="C124" s="203"/>
      <c r="D124" s="202"/>
      <c r="E124" s="203"/>
      <c r="F124" s="202"/>
      <c r="G124" s="203"/>
    </row>
    <row r="125" spans="1:7" x14ac:dyDescent="0.25">
      <c r="A125" s="175"/>
      <c r="B125" s="202"/>
      <c r="C125" s="203"/>
      <c r="D125" s="202"/>
      <c r="E125" s="203"/>
      <c r="F125" s="202"/>
      <c r="G125" s="203"/>
    </row>
    <row r="126" spans="1:7" x14ac:dyDescent="0.25">
      <c r="A126" s="175"/>
      <c r="B126" s="202"/>
      <c r="C126" s="203"/>
      <c r="D126" s="202"/>
      <c r="E126" s="203"/>
      <c r="F126" s="202"/>
      <c r="G126" s="203"/>
    </row>
    <row r="127" spans="1:7" x14ac:dyDescent="0.25">
      <c r="A127" s="175"/>
      <c r="B127" s="202"/>
      <c r="C127" s="203"/>
      <c r="D127" s="202"/>
      <c r="E127" s="203"/>
      <c r="F127" s="202"/>
      <c r="G127" s="203"/>
    </row>
    <row r="128" spans="1:7" x14ac:dyDescent="0.25">
      <c r="A128" s="175"/>
      <c r="B128" s="202"/>
      <c r="C128" s="203"/>
      <c r="D128" s="202"/>
      <c r="E128" s="203"/>
      <c r="F128" s="202"/>
      <c r="G128" s="203"/>
    </row>
    <row r="129" spans="1:7" x14ac:dyDescent="0.25">
      <c r="A129" s="175"/>
      <c r="B129" s="202"/>
      <c r="C129" s="203"/>
      <c r="D129" s="202"/>
      <c r="E129" s="203"/>
      <c r="F129" s="202"/>
      <c r="G129" s="203"/>
    </row>
    <row r="130" spans="1:7" x14ac:dyDescent="0.25">
      <c r="A130" s="175"/>
      <c r="B130" s="202"/>
      <c r="C130" s="203"/>
      <c r="D130" s="202"/>
      <c r="E130" s="203"/>
      <c r="F130" s="202"/>
      <c r="G130" s="203"/>
    </row>
    <row r="131" spans="1:7" x14ac:dyDescent="0.25">
      <c r="A131" s="175"/>
      <c r="B131" s="202"/>
      <c r="C131" s="203"/>
      <c r="D131" s="202"/>
      <c r="E131" s="203"/>
      <c r="F131" s="202"/>
      <c r="G131" s="203"/>
    </row>
    <row r="132" spans="1:7" x14ac:dyDescent="0.25">
      <c r="A132" s="175"/>
      <c r="B132" s="202"/>
      <c r="C132" s="203"/>
      <c r="D132" s="202"/>
      <c r="E132" s="203"/>
      <c r="F132" s="202"/>
      <c r="G132" s="203"/>
    </row>
    <row r="133" spans="1:7" x14ac:dyDescent="0.25">
      <c r="A133" s="175"/>
      <c r="B133" s="202"/>
      <c r="C133" s="203"/>
      <c r="D133" s="202"/>
      <c r="E133" s="203"/>
      <c r="F133" s="202"/>
      <c r="G133" s="203"/>
    </row>
    <row r="134" spans="1:7" x14ac:dyDescent="0.25">
      <c r="A134" s="175"/>
      <c r="B134" s="202"/>
      <c r="C134" s="203"/>
      <c r="D134" s="202"/>
      <c r="E134" s="203"/>
      <c r="F134" s="202"/>
      <c r="G134" s="203"/>
    </row>
    <row r="135" spans="1:7" x14ac:dyDescent="0.25">
      <c r="A135" s="175"/>
      <c r="B135" s="202"/>
      <c r="C135" s="203"/>
      <c r="D135" s="202"/>
      <c r="E135" s="203"/>
      <c r="F135" s="202"/>
      <c r="G135" s="203"/>
    </row>
    <row r="136" spans="1:7" x14ac:dyDescent="0.25">
      <c r="A136" s="175"/>
      <c r="B136" s="202"/>
      <c r="C136" s="203"/>
      <c r="D136" s="202"/>
      <c r="E136" s="203"/>
      <c r="F136" s="202"/>
      <c r="G136" s="203"/>
    </row>
    <row r="137" spans="1:7" x14ac:dyDescent="0.25">
      <c r="A137" s="175"/>
      <c r="B137" s="202"/>
      <c r="C137" s="203"/>
      <c r="D137" s="202"/>
      <c r="E137" s="203"/>
      <c r="F137" s="202"/>
      <c r="G137" s="203"/>
    </row>
    <row r="138" spans="1:7" x14ac:dyDescent="0.25">
      <c r="A138" s="175"/>
      <c r="B138" s="202"/>
      <c r="C138" s="203"/>
      <c r="D138" s="202"/>
      <c r="E138" s="203"/>
      <c r="F138" s="202"/>
      <c r="G138" s="203"/>
    </row>
    <row r="139" spans="1:7" x14ac:dyDescent="0.25">
      <c r="A139" s="175"/>
      <c r="B139" s="202"/>
      <c r="C139" s="203"/>
      <c r="D139" s="202"/>
      <c r="E139" s="203"/>
      <c r="F139" s="202"/>
      <c r="G139" s="203"/>
    </row>
    <row r="140" spans="1:7" x14ac:dyDescent="0.25">
      <c r="A140" s="175"/>
      <c r="B140" s="202"/>
      <c r="C140" s="203"/>
      <c r="D140" s="202"/>
      <c r="E140" s="203"/>
      <c r="F140" s="202"/>
      <c r="G140" s="203"/>
    </row>
    <row r="141" spans="1:7" x14ac:dyDescent="0.25">
      <c r="A141" s="175"/>
      <c r="B141" s="202"/>
      <c r="C141" s="203"/>
      <c r="D141" s="202"/>
      <c r="E141" s="203"/>
      <c r="F141" s="202"/>
      <c r="G141" s="203"/>
    </row>
    <row r="142" spans="1:7" x14ac:dyDescent="0.25">
      <c r="A142" s="175"/>
      <c r="B142" s="202"/>
      <c r="C142" s="203"/>
      <c r="D142" s="202"/>
      <c r="E142" s="203"/>
      <c r="F142" s="202"/>
      <c r="G142" s="203"/>
    </row>
    <row r="143" spans="1:7" x14ac:dyDescent="0.25">
      <c r="A143" s="175"/>
      <c r="B143" s="202"/>
      <c r="C143" s="203"/>
      <c r="D143" s="202"/>
      <c r="E143" s="203"/>
      <c r="F143" s="202"/>
      <c r="G143" s="203"/>
    </row>
    <row r="144" spans="1:7" x14ac:dyDescent="0.25">
      <c r="A144" s="175"/>
      <c r="B144" s="202"/>
      <c r="C144" s="203"/>
      <c r="D144" s="202"/>
      <c r="E144" s="203"/>
      <c r="F144" s="202"/>
      <c r="G144" s="203"/>
    </row>
    <row r="145" spans="1:7" x14ac:dyDescent="0.25">
      <c r="A145" s="175"/>
      <c r="B145" s="202"/>
      <c r="C145" s="203"/>
      <c r="D145" s="202"/>
      <c r="E145" s="203"/>
      <c r="F145" s="202"/>
      <c r="G145" s="203"/>
    </row>
    <row r="146" spans="1:7" x14ac:dyDescent="0.25">
      <c r="A146" s="175"/>
      <c r="B146" s="202"/>
      <c r="C146" s="203"/>
      <c r="D146" s="202"/>
      <c r="E146" s="203"/>
      <c r="F146" s="202"/>
      <c r="G146" s="203"/>
    </row>
    <row r="147" spans="1:7" x14ac:dyDescent="0.25">
      <c r="A147" s="175"/>
      <c r="B147" s="202"/>
      <c r="C147" s="203"/>
      <c r="D147" s="202"/>
      <c r="E147" s="203"/>
      <c r="F147" s="202"/>
      <c r="G147" s="203"/>
    </row>
    <row r="148" spans="1:7" x14ac:dyDescent="0.25">
      <c r="A148" s="175"/>
      <c r="B148" s="202"/>
      <c r="C148" s="203"/>
      <c r="D148" s="202"/>
      <c r="E148" s="203"/>
      <c r="F148" s="202"/>
      <c r="G148" s="203"/>
    </row>
    <row r="149" spans="1:7" x14ac:dyDescent="0.25">
      <c r="A149" s="175"/>
      <c r="B149" s="202"/>
      <c r="C149" s="203"/>
      <c r="D149" s="202"/>
      <c r="E149" s="203"/>
      <c r="F149" s="202"/>
      <c r="G149" s="203"/>
    </row>
    <row r="150" spans="1:7" x14ac:dyDescent="0.25">
      <c r="A150" s="175"/>
      <c r="B150" s="202"/>
      <c r="C150" s="203"/>
      <c r="D150" s="202"/>
      <c r="E150" s="203"/>
      <c r="F150" s="202"/>
      <c r="G150" s="203"/>
    </row>
    <row r="151" spans="1:7" x14ac:dyDescent="0.25">
      <c r="A151" s="175"/>
      <c r="B151" s="202"/>
      <c r="C151" s="203"/>
      <c r="D151" s="202"/>
      <c r="E151" s="203"/>
      <c r="F151" s="202"/>
      <c r="G151" s="203"/>
    </row>
    <row r="152" spans="1:7" x14ac:dyDescent="0.25">
      <c r="A152" s="175"/>
      <c r="B152" s="202"/>
      <c r="C152" s="203"/>
      <c r="D152" s="202"/>
      <c r="E152" s="203"/>
      <c r="F152" s="202"/>
      <c r="G152" s="203"/>
    </row>
    <row r="153" spans="1:7" x14ac:dyDescent="0.25">
      <c r="A153" s="175"/>
      <c r="B153" s="202"/>
      <c r="C153" s="203"/>
      <c r="D153" s="202"/>
      <c r="E153" s="203"/>
      <c r="F153" s="202"/>
      <c r="G153" s="203"/>
    </row>
    <row r="154" spans="1:7" x14ac:dyDescent="0.25">
      <c r="A154" s="175"/>
      <c r="B154" s="202"/>
      <c r="C154" s="203"/>
      <c r="D154" s="202"/>
      <c r="E154" s="203"/>
      <c r="F154" s="202"/>
      <c r="G154" s="203"/>
    </row>
    <row r="155" spans="1:7" x14ac:dyDescent="0.25">
      <c r="A155" s="175"/>
      <c r="B155" s="202"/>
      <c r="C155" s="203"/>
      <c r="D155" s="202"/>
      <c r="E155" s="203"/>
      <c r="F155" s="202"/>
      <c r="G155" s="203"/>
    </row>
    <row r="156" spans="1:7" x14ac:dyDescent="0.25">
      <c r="A156" s="175"/>
      <c r="B156" s="202"/>
      <c r="C156" s="203"/>
      <c r="D156" s="202"/>
      <c r="E156" s="203"/>
      <c r="F156" s="202"/>
      <c r="G156" s="203"/>
    </row>
    <row r="157" spans="1:7" x14ac:dyDescent="0.25">
      <c r="A157" s="175"/>
      <c r="B157" s="202"/>
      <c r="C157" s="203"/>
      <c r="D157" s="202"/>
      <c r="E157" s="203"/>
      <c r="F157" s="202"/>
      <c r="G157" s="203"/>
    </row>
    <row r="158" spans="1:7" x14ac:dyDescent="0.25">
      <c r="A158" s="175"/>
      <c r="B158" s="202"/>
      <c r="C158" s="203"/>
      <c r="D158" s="202"/>
      <c r="E158" s="203"/>
      <c r="F158" s="202"/>
      <c r="G158" s="203"/>
    </row>
    <row r="159" spans="1:7" x14ac:dyDescent="0.25">
      <c r="A159" s="175"/>
      <c r="B159" s="202"/>
      <c r="C159" s="203"/>
      <c r="D159" s="202"/>
      <c r="E159" s="203"/>
      <c r="F159" s="202"/>
      <c r="G159" s="203"/>
    </row>
    <row r="160" spans="1:7" x14ac:dyDescent="0.25">
      <c r="A160" s="175"/>
      <c r="B160" s="202"/>
      <c r="C160" s="203"/>
      <c r="D160" s="202"/>
      <c r="E160" s="203"/>
      <c r="F160" s="202"/>
      <c r="G160" s="203"/>
    </row>
    <row r="161" spans="1:7" x14ac:dyDescent="0.25">
      <c r="A161" s="175"/>
      <c r="B161" s="202"/>
      <c r="C161" s="203"/>
      <c r="D161" s="202"/>
      <c r="E161" s="203"/>
      <c r="F161" s="202"/>
      <c r="G161" s="203"/>
    </row>
    <row r="162" spans="1:7" x14ac:dyDescent="0.25">
      <c r="A162" s="175"/>
      <c r="B162" s="202"/>
      <c r="C162" s="203"/>
      <c r="D162" s="202"/>
      <c r="E162" s="203"/>
      <c r="F162" s="202"/>
      <c r="G162" s="203"/>
    </row>
    <row r="163" spans="1:7" x14ac:dyDescent="0.25">
      <c r="A163" s="175"/>
      <c r="B163" s="202"/>
      <c r="C163" s="203"/>
      <c r="D163" s="202"/>
      <c r="E163" s="203"/>
      <c r="F163" s="202"/>
      <c r="G163" s="203"/>
    </row>
    <row r="164" spans="1:7" x14ac:dyDescent="0.25">
      <c r="A164" s="175"/>
      <c r="B164" s="202"/>
      <c r="C164" s="203"/>
      <c r="D164" s="202"/>
      <c r="E164" s="203"/>
      <c r="F164" s="202"/>
      <c r="G164" s="203"/>
    </row>
    <row r="165" spans="1:7" x14ac:dyDescent="0.25">
      <c r="A165" s="175"/>
      <c r="B165" s="202"/>
      <c r="C165" s="203"/>
      <c r="D165" s="202"/>
      <c r="E165" s="203"/>
      <c r="F165" s="202"/>
      <c r="G165" s="203"/>
    </row>
    <row r="166" spans="1:7" x14ac:dyDescent="0.25">
      <c r="A166" s="175"/>
      <c r="B166" s="202"/>
      <c r="C166" s="203"/>
      <c r="D166" s="202"/>
      <c r="E166" s="203"/>
      <c r="F166" s="202"/>
      <c r="G166" s="203"/>
    </row>
    <row r="167" spans="1:7" x14ac:dyDescent="0.25">
      <c r="A167" s="175"/>
      <c r="B167" s="202"/>
      <c r="C167" s="203"/>
      <c r="D167" s="202"/>
      <c r="E167" s="203"/>
      <c r="F167" s="202"/>
      <c r="G167" s="203"/>
    </row>
    <row r="168" spans="1:7" x14ac:dyDescent="0.25">
      <c r="A168" s="175"/>
      <c r="B168" s="202"/>
      <c r="C168" s="203"/>
      <c r="D168" s="202"/>
      <c r="E168" s="203"/>
      <c r="F168" s="202"/>
      <c r="G168" s="203"/>
    </row>
    <row r="169" spans="1:7" x14ac:dyDescent="0.25">
      <c r="A169" s="175"/>
      <c r="B169" s="202"/>
      <c r="C169" s="203"/>
      <c r="D169" s="202"/>
      <c r="E169" s="203"/>
      <c r="F169" s="202"/>
      <c r="G169" s="203"/>
    </row>
    <row r="170" spans="1:7" x14ac:dyDescent="0.25">
      <c r="A170" s="175"/>
      <c r="B170" s="202"/>
      <c r="C170" s="203"/>
      <c r="D170" s="202"/>
      <c r="E170" s="203"/>
      <c r="F170" s="202"/>
      <c r="G170" s="203"/>
    </row>
    <row r="171" spans="1:7" x14ac:dyDescent="0.25">
      <c r="A171" s="175"/>
      <c r="B171" s="202"/>
      <c r="C171" s="203"/>
      <c r="D171" s="202"/>
      <c r="E171" s="203"/>
      <c r="F171" s="202"/>
      <c r="G171" s="203"/>
    </row>
    <row r="172" spans="1:7" x14ac:dyDescent="0.25">
      <c r="A172" s="175"/>
      <c r="B172" s="202"/>
      <c r="C172" s="203"/>
      <c r="D172" s="202"/>
      <c r="E172" s="203"/>
      <c r="F172" s="202"/>
      <c r="G172" s="203"/>
    </row>
    <row r="173" spans="1:7" x14ac:dyDescent="0.25">
      <c r="A173" s="175"/>
      <c r="B173" s="202"/>
      <c r="C173" s="203"/>
      <c r="D173" s="202"/>
      <c r="E173" s="203"/>
      <c r="F173" s="202"/>
      <c r="G173" s="203"/>
    </row>
    <row r="174" spans="1:7" x14ac:dyDescent="0.25">
      <c r="A174" s="175"/>
      <c r="B174" s="202"/>
      <c r="C174" s="203"/>
      <c r="D174" s="202"/>
      <c r="E174" s="203"/>
      <c r="F174" s="202"/>
      <c r="G174" s="203"/>
    </row>
    <row r="175" spans="1:7" x14ac:dyDescent="0.25">
      <c r="A175" s="175"/>
      <c r="B175" s="202"/>
      <c r="C175" s="203"/>
      <c r="D175" s="202"/>
      <c r="E175" s="203"/>
      <c r="F175" s="202"/>
      <c r="G175" s="203"/>
    </row>
    <row r="176" spans="1:7" x14ac:dyDescent="0.25">
      <c r="A176" s="175"/>
      <c r="B176" s="202"/>
      <c r="C176" s="203"/>
      <c r="D176" s="202"/>
      <c r="E176" s="203"/>
      <c r="F176" s="202"/>
      <c r="G176" s="203"/>
    </row>
    <row r="177" spans="1:7" x14ac:dyDescent="0.25">
      <c r="A177" s="175"/>
      <c r="B177" s="202"/>
      <c r="C177" s="203"/>
      <c r="D177" s="202"/>
      <c r="E177" s="203"/>
      <c r="F177" s="202"/>
      <c r="G177" s="203"/>
    </row>
    <row r="178" spans="1:7" x14ac:dyDescent="0.25">
      <c r="A178" s="175"/>
      <c r="B178" s="202"/>
      <c r="C178" s="203"/>
      <c r="D178" s="202"/>
      <c r="E178" s="203"/>
      <c r="F178" s="202"/>
      <c r="G178" s="203"/>
    </row>
    <row r="179" spans="1:7" x14ac:dyDescent="0.25">
      <c r="A179" s="175"/>
      <c r="B179" s="202"/>
      <c r="C179" s="203"/>
      <c r="D179" s="202"/>
      <c r="E179" s="203"/>
      <c r="F179" s="202"/>
      <c r="G179" s="203"/>
    </row>
    <row r="180" spans="1:7" x14ac:dyDescent="0.25">
      <c r="A180" s="175"/>
      <c r="B180" s="202"/>
      <c r="C180" s="203"/>
      <c r="D180" s="202"/>
      <c r="E180" s="203"/>
      <c r="F180" s="202"/>
      <c r="G180" s="203"/>
    </row>
    <row r="181" spans="1:7" x14ac:dyDescent="0.25">
      <c r="A181" s="175"/>
      <c r="B181" s="202"/>
      <c r="C181" s="203"/>
      <c r="D181" s="202"/>
      <c r="E181" s="203"/>
      <c r="F181" s="202"/>
      <c r="G181" s="203"/>
    </row>
    <row r="182" spans="1:7" x14ac:dyDescent="0.25">
      <c r="A182" s="175"/>
      <c r="B182" s="202"/>
      <c r="C182" s="203"/>
      <c r="D182" s="202"/>
      <c r="E182" s="203"/>
      <c r="F182" s="202"/>
      <c r="G182" s="203"/>
    </row>
    <row r="183" spans="1:7" x14ac:dyDescent="0.25">
      <c r="A183" s="175"/>
      <c r="B183" s="202"/>
      <c r="C183" s="203"/>
      <c r="D183" s="202"/>
      <c r="E183" s="203"/>
      <c r="F183" s="202"/>
      <c r="G183" s="203"/>
    </row>
    <row r="184" spans="1:7" x14ac:dyDescent="0.25">
      <c r="A184" s="175"/>
      <c r="B184" s="202"/>
      <c r="C184" s="203"/>
      <c r="D184" s="202"/>
      <c r="E184" s="203"/>
      <c r="F184" s="202"/>
      <c r="G184" s="203"/>
    </row>
    <row r="185" spans="1:7" x14ac:dyDescent="0.25">
      <c r="A185" s="175"/>
      <c r="B185" s="202"/>
      <c r="C185" s="203"/>
      <c r="D185" s="202"/>
      <c r="E185" s="203"/>
      <c r="F185" s="202"/>
      <c r="G185" s="203"/>
    </row>
    <row r="186" spans="1:7" x14ac:dyDescent="0.25">
      <c r="A186" s="175"/>
      <c r="B186" s="202"/>
      <c r="C186" s="203"/>
      <c r="D186" s="202"/>
      <c r="E186" s="203"/>
      <c r="F186" s="202"/>
      <c r="G186" s="203"/>
    </row>
    <row r="187" spans="1:7" x14ac:dyDescent="0.25">
      <c r="A187" s="175"/>
      <c r="B187" s="202"/>
      <c r="C187" s="203"/>
      <c r="D187" s="202"/>
      <c r="E187" s="203"/>
      <c r="F187" s="202"/>
      <c r="G187" s="203"/>
    </row>
    <row r="188" spans="1:7" x14ac:dyDescent="0.25">
      <c r="A188" s="175"/>
      <c r="B188" s="202"/>
      <c r="C188" s="203"/>
      <c r="D188" s="202"/>
      <c r="E188" s="203"/>
      <c r="F188" s="202"/>
      <c r="G188" s="203"/>
    </row>
    <row r="189" spans="1:7" x14ac:dyDescent="0.25">
      <c r="A189" s="175"/>
      <c r="B189" s="202"/>
      <c r="C189" s="203"/>
      <c r="D189" s="202"/>
      <c r="E189" s="203"/>
      <c r="F189" s="202"/>
      <c r="G189" s="203"/>
    </row>
    <row r="190" spans="1:7" x14ac:dyDescent="0.25">
      <c r="A190" s="175"/>
      <c r="B190" s="202"/>
      <c r="C190" s="203"/>
      <c r="D190" s="202"/>
      <c r="E190" s="203"/>
      <c r="F190" s="202"/>
      <c r="G190" s="203"/>
    </row>
    <row r="191" spans="1:7" x14ac:dyDescent="0.25">
      <c r="A191" s="175"/>
      <c r="B191" s="202"/>
      <c r="C191" s="203"/>
      <c r="D191" s="202"/>
      <c r="E191" s="203"/>
      <c r="F191" s="202"/>
      <c r="G191" s="203"/>
    </row>
    <row r="192" spans="1:7" x14ac:dyDescent="0.25">
      <c r="A192" s="175"/>
      <c r="B192" s="202"/>
      <c r="C192" s="203"/>
      <c r="D192" s="202"/>
      <c r="E192" s="203"/>
      <c r="F192" s="202"/>
      <c r="G192" s="203"/>
    </row>
    <row r="193" spans="1:7" x14ac:dyDescent="0.25">
      <c r="A193" s="175"/>
      <c r="B193" s="202"/>
      <c r="C193" s="203"/>
      <c r="D193" s="202"/>
      <c r="E193" s="203"/>
      <c r="F193" s="202"/>
      <c r="G193" s="203"/>
    </row>
    <row r="194" spans="1:7" x14ac:dyDescent="0.25">
      <c r="A194" s="175"/>
      <c r="B194" s="202"/>
      <c r="C194" s="203"/>
      <c r="D194" s="202"/>
      <c r="E194" s="203"/>
      <c r="F194" s="202"/>
      <c r="G194" s="203"/>
    </row>
    <row r="195" spans="1:7" x14ac:dyDescent="0.25">
      <c r="A195" s="175"/>
      <c r="B195" s="202"/>
      <c r="C195" s="203"/>
      <c r="D195" s="202"/>
      <c r="E195" s="203"/>
      <c r="F195" s="202"/>
      <c r="G195" s="203"/>
    </row>
    <row r="196" spans="1:7" x14ac:dyDescent="0.25">
      <c r="A196" s="175"/>
      <c r="B196" s="202"/>
      <c r="C196" s="203"/>
      <c r="D196" s="202"/>
      <c r="E196" s="203"/>
      <c r="F196" s="202"/>
      <c r="G196" s="203"/>
    </row>
    <row r="197" spans="1:7" x14ac:dyDescent="0.25">
      <c r="A197" s="175"/>
      <c r="B197" s="202"/>
      <c r="C197" s="203"/>
      <c r="D197" s="202"/>
      <c r="E197" s="203"/>
      <c r="F197" s="202"/>
      <c r="G197" s="203"/>
    </row>
    <row r="198" spans="1:7" x14ac:dyDescent="0.25">
      <c r="A198" s="175"/>
      <c r="B198" s="202"/>
      <c r="C198" s="203"/>
      <c r="D198" s="202"/>
      <c r="E198" s="203"/>
      <c r="F198" s="202"/>
      <c r="G198" s="203"/>
    </row>
    <row r="199" spans="1:7" x14ac:dyDescent="0.25">
      <c r="A199" s="175"/>
      <c r="B199" s="202"/>
      <c r="C199" s="203"/>
      <c r="D199" s="202"/>
      <c r="E199" s="203"/>
      <c r="F199" s="202"/>
      <c r="G199" s="203"/>
    </row>
    <row r="200" spans="1:7" x14ac:dyDescent="0.25">
      <c r="A200" s="175"/>
      <c r="B200" s="202"/>
      <c r="C200" s="203"/>
      <c r="D200" s="202"/>
      <c r="E200" s="203"/>
      <c r="F200" s="202"/>
      <c r="G200" s="203"/>
    </row>
    <row r="201" spans="1:7" x14ac:dyDescent="0.25">
      <c r="A201" s="175"/>
      <c r="B201" s="202"/>
      <c r="C201" s="203"/>
      <c r="D201" s="202"/>
      <c r="E201" s="203"/>
      <c r="F201" s="202"/>
      <c r="G201" s="203"/>
    </row>
    <row r="202" spans="1:7" x14ac:dyDescent="0.25">
      <c r="A202" s="175"/>
      <c r="B202" s="202"/>
      <c r="C202" s="203"/>
      <c r="D202" s="202"/>
      <c r="E202" s="203"/>
      <c r="F202" s="202"/>
      <c r="G202" s="203"/>
    </row>
    <row r="203" spans="1:7" x14ac:dyDescent="0.25">
      <c r="A203" s="175"/>
      <c r="B203" s="202"/>
      <c r="C203" s="203"/>
      <c r="D203" s="202"/>
      <c r="E203" s="203"/>
      <c r="F203" s="202"/>
      <c r="G203" s="203"/>
    </row>
    <row r="204" spans="1:7" x14ac:dyDescent="0.25">
      <c r="A204" s="175"/>
      <c r="B204" s="202"/>
      <c r="C204" s="203"/>
      <c r="D204" s="202"/>
      <c r="E204" s="203"/>
      <c r="F204" s="202"/>
      <c r="G204" s="203"/>
    </row>
    <row r="205" spans="1:7" x14ac:dyDescent="0.25">
      <c r="A205" s="175"/>
      <c r="B205" s="202"/>
      <c r="C205" s="203"/>
      <c r="D205" s="202"/>
      <c r="E205" s="203"/>
      <c r="F205" s="202"/>
      <c r="G205" s="203"/>
    </row>
    <row r="206" spans="1:7" x14ac:dyDescent="0.25">
      <c r="A206" s="175"/>
      <c r="B206" s="202"/>
      <c r="C206" s="203"/>
      <c r="D206" s="202"/>
      <c r="E206" s="203"/>
      <c r="F206" s="202"/>
      <c r="G206" s="203"/>
    </row>
    <row r="207" spans="1:7" x14ac:dyDescent="0.25">
      <c r="A207" s="175"/>
      <c r="B207" s="202"/>
      <c r="C207" s="203"/>
      <c r="D207" s="202"/>
      <c r="E207" s="203"/>
      <c r="F207" s="202"/>
      <c r="G207" s="203"/>
    </row>
    <row r="208" spans="1:7" x14ac:dyDescent="0.25">
      <c r="A208" s="175"/>
      <c r="B208" s="202"/>
      <c r="C208" s="203"/>
      <c r="D208" s="202"/>
      <c r="E208" s="203"/>
      <c r="F208" s="202"/>
      <c r="G208" s="203"/>
    </row>
    <row r="209" spans="1:7" x14ac:dyDescent="0.25">
      <c r="A209" s="175"/>
      <c r="B209" s="202"/>
      <c r="C209" s="203"/>
      <c r="D209" s="202"/>
      <c r="E209" s="203"/>
      <c r="F209" s="202"/>
      <c r="G209" s="203"/>
    </row>
    <row r="210" spans="1:7" x14ac:dyDescent="0.25">
      <c r="A210" s="175"/>
      <c r="B210" s="202"/>
      <c r="C210" s="203"/>
      <c r="D210" s="202"/>
      <c r="E210" s="203"/>
      <c r="F210" s="202"/>
      <c r="G210" s="203"/>
    </row>
    <row r="211" spans="1:7" x14ac:dyDescent="0.25">
      <c r="A211" s="175"/>
      <c r="B211" s="202"/>
      <c r="C211" s="203"/>
      <c r="D211" s="202"/>
      <c r="E211" s="203"/>
      <c r="F211" s="202"/>
      <c r="G211" s="203"/>
    </row>
    <row r="212" spans="1:7" x14ac:dyDescent="0.25">
      <c r="A212" s="175"/>
      <c r="B212" s="202"/>
      <c r="C212" s="203"/>
      <c r="D212" s="202"/>
      <c r="E212" s="203"/>
      <c r="F212" s="202"/>
      <c r="G212" s="203"/>
    </row>
    <row r="213" spans="1:7" x14ac:dyDescent="0.25">
      <c r="A213" s="175"/>
      <c r="B213" s="202"/>
      <c r="C213" s="203"/>
      <c r="D213" s="202"/>
      <c r="E213" s="203"/>
      <c r="F213" s="202"/>
      <c r="G213" s="203"/>
    </row>
    <row r="214" spans="1:7" x14ac:dyDescent="0.25">
      <c r="A214" s="175"/>
      <c r="B214" s="202"/>
      <c r="C214" s="203"/>
      <c r="D214" s="202"/>
      <c r="E214" s="203"/>
      <c r="F214" s="202"/>
      <c r="G214" s="203"/>
    </row>
    <row r="215" spans="1:7" x14ac:dyDescent="0.25">
      <c r="A215" s="175"/>
      <c r="B215" s="202"/>
      <c r="C215" s="203"/>
      <c r="D215" s="202"/>
      <c r="E215" s="203"/>
      <c r="F215" s="202"/>
      <c r="G215" s="203"/>
    </row>
    <row r="216" spans="1:7" x14ac:dyDescent="0.25">
      <c r="A216" s="175"/>
      <c r="B216" s="202"/>
      <c r="C216" s="203"/>
      <c r="D216" s="202"/>
      <c r="E216" s="203"/>
      <c r="F216" s="202"/>
      <c r="G216" s="203"/>
    </row>
    <row r="217" spans="1:7" x14ac:dyDescent="0.25">
      <c r="A217" s="175"/>
      <c r="B217" s="202"/>
      <c r="C217" s="203"/>
      <c r="D217" s="202"/>
      <c r="E217" s="203"/>
      <c r="F217" s="202"/>
      <c r="G217" s="203"/>
    </row>
    <row r="218" spans="1:7" x14ac:dyDescent="0.25">
      <c r="A218" s="175"/>
      <c r="B218" s="202"/>
      <c r="C218" s="203"/>
      <c r="D218" s="202"/>
      <c r="E218" s="203"/>
      <c r="F218" s="202"/>
      <c r="G218" s="203"/>
    </row>
    <row r="219" spans="1:7" x14ac:dyDescent="0.25">
      <c r="A219" s="175"/>
      <c r="B219" s="202"/>
      <c r="C219" s="203"/>
      <c r="D219" s="202"/>
      <c r="E219" s="203"/>
      <c r="F219" s="202"/>
      <c r="G219" s="203"/>
    </row>
    <row r="220" spans="1:7" x14ac:dyDescent="0.25">
      <c r="A220" s="175"/>
      <c r="B220" s="202"/>
      <c r="C220" s="203"/>
      <c r="D220" s="202"/>
      <c r="E220" s="203"/>
      <c r="F220" s="202"/>
      <c r="G220" s="203"/>
    </row>
    <row r="221" spans="1:7" x14ac:dyDescent="0.25">
      <c r="A221" s="175"/>
      <c r="B221" s="202"/>
      <c r="C221" s="203"/>
      <c r="D221" s="202"/>
      <c r="E221" s="203"/>
      <c r="F221" s="202"/>
      <c r="G221" s="203"/>
    </row>
    <row r="222" spans="1:7" x14ac:dyDescent="0.25">
      <c r="A222" s="175"/>
      <c r="B222" s="202"/>
      <c r="C222" s="203"/>
      <c r="D222" s="202"/>
      <c r="E222" s="203"/>
      <c r="F222" s="202"/>
      <c r="G222" s="203"/>
    </row>
    <row r="223" spans="1:7" x14ac:dyDescent="0.25">
      <c r="A223" s="175"/>
      <c r="B223" s="202"/>
      <c r="C223" s="203"/>
      <c r="D223" s="202"/>
      <c r="E223" s="203"/>
      <c r="F223" s="202"/>
      <c r="G223" s="203"/>
    </row>
    <row r="224" spans="1:7" x14ac:dyDescent="0.25">
      <c r="A224" s="175"/>
      <c r="B224" s="202"/>
      <c r="C224" s="203"/>
      <c r="D224" s="202"/>
      <c r="E224" s="203"/>
      <c r="F224" s="202"/>
      <c r="G224" s="203"/>
    </row>
    <row r="225" spans="1:7" x14ac:dyDescent="0.25">
      <c r="A225" s="175"/>
      <c r="B225" s="202"/>
      <c r="C225" s="203"/>
      <c r="D225" s="202"/>
      <c r="E225" s="203"/>
      <c r="F225" s="202"/>
      <c r="G225" s="203"/>
    </row>
    <row r="226" spans="1:7" x14ac:dyDescent="0.25">
      <c r="A226" s="175"/>
      <c r="B226" s="202"/>
      <c r="C226" s="203"/>
      <c r="D226" s="202"/>
      <c r="E226" s="203"/>
      <c r="F226" s="202"/>
      <c r="G226" s="203"/>
    </row>
    <row r="227" spans="1:7" x14ac:dyDescent="0.25">
      <c r="A227" s="175"/>
      <c r="B227" s="202"/>
      <c r="C227" s="203"/>
      <c r="D227" s="202"/>
      <c r="E227" s="203"/>
      <c r="F227" s="202"/>
      <c r="G227" s="203"/>
    </row>
    <row r="228" spans="1:7" x14ac:dyDescent="0.25">
      <c r="A228" s="175"/>
      <c r="B228" s="202"/>
      <c r="C228" s="203"/>
      <c r="D228" s="202"/>
      <c r="E228" s="203"/>
      <c r="F228" s="202"/>
      <c r="G228" s="203"/>
    </row>
    <row r="229" spans="1:7" x14ac:dyDescent="0.25">
      <c r="A229" s="175"/>
      <c r="B229" s="202"/>
      <c r="C229" s="203"/>
      <c r="D229" s="202"/>
      <c r="E229" s="203"/>
      <c r="F229" s="202"/>
      <c r="G229" s="203"/>
    </row>
    <row r="230" spans="1:7" x14ac:dyDescent="0.25">
      <c r="A230" s="175"/>
      <c r="B230" s="202"/>
      <c r="C230" s="203"/>
      <c r="D230" s="202"/>
      <c r="E230" s="203"/>
      <c r="F230" s="202"/>
      <c r="G230" s="203"/>
    </row>
    <row r="231" spans="1:7" x14ac:dyDescent="0.25">
      <c r="A231" s="175"/>
      <c r="B231" s="202"/>
      <c r="C231" s="203"/>
      <c r="D231" s="202"/>
      <c r="E231" s="203"/>
      <c r="F231" s="202"/>
      <c r="G231" s="203"/>
    </row>
    <row r="232" spans="1:7" x14ac:dyDescent="0.25">
      <c r="A232" s="175"/>
      <c r="B232" s="202"/>
      <c r="C232" s="203"/>
      <c r="D232" s="202"/>
      <c r="E232" s="203"/>
      <c r="F232" s="202"/>
      <c r="G232" s="203"/>
    </row>
    <row r="233" spans="1:7" x14ac:dyDescent="0.25">
      <c r="A233" s="175"/>
      <c r="B233" s="202"/>
      <c r="C233" s="203"/>
      <c r="D233" s="202"/>
      <c r="E233" s="203"/>
      <c r="F233" s="202"/>
      <c r="G233" s="203"/>
    </row>
    <row r="234" spans="1:7" x14ac:dyDescent="0.25">
      <c r="A234" s="175"/>
      <c r="B234" s="202"/>
      <c r="C234" s="203"/>
      <c r="D234" s="202"/>
      <c r="E234" s="203"/>
      <c r="F234" s="202"/>
      <c r="G234" s="203"/>
    </row>
    <row r="235" spans="1:7" x14ac:dyDescent="0.25">
      <c r="A235" s="175"/>
      <c r="B235" s="202"/>
      <c r="C235" s="203"/>
      <c r="D235" s="202"/>
      <c r="E235" s="203"/>
      <c r="F235" s="202"/>
      <c r="G235" s="203"/>
    </row>
    <row r="236" spans="1:7" x14ac:dyDescent="0.25">
      <c r="A236" s="175"/>
      <c r="B236" s="202"/>
      <c r="C236" s="203"/>
      <c r="D236" s="202"/>
      <c r="E236" s="203"/>
      <c r="F236" s="202"/>
      <c r="G236" s="203"/>
    </row>
    <row r="237" spans="1:7" x14ac:dyDescent="0.25">
      <c r="A237" s="175"/>
      <c r="B237" s="202"/>
      <c r="C237" s="203"/>
      <c r="D237" s="202"/>
      <c r="E237" s="203"/>
      <c r="F237" s="202"/>
      <c r="G237" s="203"/>
    </row>
    <row r="238" spans="1:7" x14ac:dyDescent="0.25">
      <c r="A238" s="175"/>
      <c r="B238" s="202"/>
      <c r="C238" s="203"/>
      <c r="D238" s="202"/>
      <c r="E238" s="203"/>
      <c r="F238" s="202"/>
      <c r="G238" s="203"/>
    </row>
    <row r="239" spans="1:7" x14ac:dyDescent="0.25">
      <c r="A239" s="175"/>
      <c r="B239" s="202"/>
      <c r="C239" s="203"/>
      <c r="D239" s="202"/>
      <c r="E239" s="203"/>
      <c r="F239" s="202"/>
      <c r="G239" s="203"/>
    </row>
    <row r="240" spans="1:7" x14ac:dyDescent="0.25">
      <c r="A240" s="175"/>
      <c r="B240" s="202"/>
      <c r="C240" s="203"/>
      <c r="D240" s="202"/>
      <c r="E240" s="203"/>
      <c r="F240" s="202"/>
      <c r="G240" s="203"/>
    </row>
    <row r="241" spans="1:7" x14ac:dyDescent="0.25">
      <c r="A241" s="175"/>
      <c r="B241" s="202"/>
      <c r="C241" s="203"/>
      <c r="D241" s="202"/>
      <c r="E241" s="203"/>
      <c r="F241" s="202"/>
      <c r="G241" s="203"/>
    </row>
    <row r="242" spans="1:7" x14ac:dyDescent="0.25">
      <c r="A242" s="175"/>
      <c r="B242" s="202"/>
      <c r="C242" s="203"/>
      <c r="D242" s="202"/>
      <c r="E242" s="203"/>
      <c r="F242" s="202"/>
      <c r="G242" s="203"/>
    </row>
    <row r="243" spans="1:7" x14ac:dyDescent="0.25">
      <c r="A243" s="175"/>
      <c r="B243" s="202"/>
      <c r="C243" s="203"/>
      <c r="D243" s="202"/>
      <c r="E243" s="203"/>
      <c r="F243" s="202"/>
      <c r="G243" s="203"/>
    </row>
    <row r="244" spans="1:7" x14ac:dyDescent="0.25">
      <c r="A244" s="175"/>
      <c r="B244" s="202"/>
      <c r="C244" s="203"/>
      <c r="D244" s="202"/>
      <c r="E244" s="203"/>
      <c r="F244" s="202"/>
      <c r="G244" s="203"/>
    </row>
    <row r="245" spans="1:7" x14ac:dyDescent="0.25">
      <c r="A245" s="175"/>
      <c r="B245" s="202"/>
      <c r="C245" s="203"/>
      <c r="D245" s="202"/>
      <c r="E245" s="203"/>
      <c r="F245" s="202"/>
      <c r="G245" s="203"/>
    </row>
    <row r="246" spans="1:7" x14ac:dyDescent="0.25">
      <c r="A246" s="175"/>
      <c r="B246" s="202"/>
      <c r="C246" s="203"/>
      <c r="D246" s="202"/>
      <c r="E246" s="203"/>
      <c r="F246" s="202"/>
      <c r="G246" s="203"/>
    </row>
    <row r="247" spans="1:7" x14ac:dyDescent="0.25">
      <c r="A247" s="175"/>
      <c r="B247" s="202"/>
      <c r="C247" s="203"/>
      <c r="D247" s="202"/>
      <c r="E247" s="203"/>
      <c r="F247" s="202"/>
      <c r="G247" s="203"/>
    </row>
    <row r="248" spans="1:7" x14ac:dyDescent="0.25">
      <c r="A248" s="175"/>
      <c r="B248" s="202"/>
      <c r="C248" s="203"/>
      <c r="D248" s="202"/>
      <c r="E248" s="203"/>
      <c r="F248" s="202"/>
      <c r="G248" s="203"/>
    </row>
    <row r="249" spans="1:7" x14ac:dyDescent="0.25">
      <c r="A249" s="175"/>
      <c r="B249" s="202"/>
      <c r="C249" s="203"/>
      <c r="D249" s="202"/>
      <c r="E249" s="203"/>
      <c r="F249" s="202"/>
      <c r="G249" s="203"/>
    </row>
    <row r="250" spans="1:7" x14ac:dyDescent="0.25">
      <c r="A250" s="175"/>
      <c r="B250" s="202"/>
      <c r="C250" s="203"/>
      <c r="D250" s="202"/>
      <c r="E250" s="203"/>
      <c r="F250" s="202"/>
      <c r="G250" s="203"/>
    </row>
    <row r="251" spans="1:7" x14ac:dyDescent="0.25">
      <c r="A251" s="175"/>
      <c r="B251" s="202"/>
      <c r="C251" s="203"/>
      <c r="D251" s="202"/>
      <c r="E251" s="203"/>
      <c r="F251" s="202"/>
      <c r="G251" s="203"/>
    </row>
    <row r="252" spans="1:7" x14ac:dyDescent="0.25">
      <c r="A252" s="175"/>
      <c r="B252" s="202"/>
      <c r="C252" s="203"/>
      <c r="D252" s="202"/>
      <c r="E252" s="203"/>
      <c r="F252" s="202"/>
      <c r="G252" s="203"/>
    </row>
    <row r="253" spans="1:7" x14ac:dyDescent="0.25">
      <c r="A253" s="175"/>
      <c r="B253" s="202"/>
      <c r="C253" s="203"/>
      <c r="D253" s="202"/>
      <c r="E253" s="203"/>
      <c r="F253" s="202"/>
      <c r="G253" s="203"/>
    </row>
    <row r="254" spans="1:7" x14ac:dyDescent="0.25">
      <c r="A254" s="175"/>
      <c r="B254" s="202"/>
      <c r="C254" s="203"/>
      <c r="D254" s="202"/>
      <c r="E254" s="203"/>
      <c r="F254" s="202"/>
      <c r="G254" s="203"/>
    </row>
    <row r="255" spans="1:7" x14ac:dyDescent="0.25">
      <c r="A255" s="175"/>
      <c r="B255" s="202"/>
      <c r="C255" s="203"/>
      <c r="D255" s="202"/>
      <c r="E255" s="203"/>
      <c r="F255" s="202"/>
      <c r="G255" s="203"/>
    </row>
    <row r="256" spans="1:7" x14ac:dyDescent="0.25">
      <c r="A256" s="175"/>
      <c r="B256" s="202"/>
      <c r="C256" s="203"/>
      <c r="D256" s="202"/>
      <c r="E256" s="203"/>
      <c r="F256" s="202"/>
      <c r="G256" s="203"/>
    </row>
    <row r="257" spans="1:7" x14ac:dyDescent="0.25">
      <c r="A257" s="175"/>
      <c r="B257" s="202"/>
      <c r="C257" s="203"/>
      <c r="D257" s="202"/>
      <c r="E257" s="203"/>
      <c r="F257" s="202"/>
      <c r="G257" s="203"/>
    </row>
    <row r="258" spans="1:7" x14ac:dyDescent="0.25">
      <c r="A258" s="175"/>
      <c r="B258" s="202"/>
      <c r="C258" s="203"/>
      <c r="D258" s="202"/>
      <c r="E258" s="203"/>
      <c r="F258" s="202"/>
      <c r="G258" s="203"/>
    </row>
    <row r="259" spans="1:7" x14ac:dyDescent="0.25">
      <c r="A259" s="175"/>
      <c r="B259" s="202"/>
      <c r="C259" s="203"/>
      <c r="D259" s="202"/>
      <c r="E259" s="203"/>
      <c r="F259" s="202"/>
      <c r="G259" s="203"/>
    </row>
    <row r="260" spans="1:7" x14ac:dyDescent="0.25">
      <c r="A260" s="175"/>
      <c r="B260" s="202"/>
      <c r="C260" s="203"/>
      <c r="D260" s="202"/>
      <c r="E260" s="203"/>
      <c r="F260" s="202"/>
      <c r="G260" s="203"/>
    </row>
    <row r="261" spans="1:7" x14ac:dyDescent="0.25">
      <c r="A261" s="175"/>
      <c r="B261" s="202"/>
      <c r="C261" s="203"/>
      <c r="D261" s="202"/>
      <c r="E261" s="203"/>
      <c r="F261" s="202"/>
      <c r="G261" s="203"/>
    </row>
    <row r="262" spans="1:7" x14ac:dyDescent="0.25">
      <c r="A262" s="175"/>
      <c r="B262" s="202"/>
      <c r="C262" s="203"/>
      <c r="D262" s="202"/>
      <c r="E262" s="203"/>
      <c r="F262" s="202"/>
      <c r="G262" s="203"/>
    </row>
    <row r="263" spans="1:7" x14ac:dyDescent="0.25">
      <c r="A263" s="175"/>
      <c r="B263" s="202"/>
      <c r="C263" s="203"/>
      <c r="D263" s="202"/>
      <c r="E263" s="203"/>
      <c r="F263" s="202"/>
      <c r="G263" s="203"/>
    </row>
    <row r="264" spans="1:7" x14ac:dyDescent="0.25">
      <c r="A264" s="175"/>
      <c r="B264" s="202"/>
      <c r="C264" s="203"/>
      <c r="D264" s="202"/>
      <c r="E264" s="203"/>
      <c r="F264" s="202"/>
      <c r="G264" s="203"/>
    </row>
    <row r="265" spans="1:7" x14ac:dyDescent="0.25">
      <c r="A265" s="175"/>
      <c r="B265" s="202"/>
      <c r="C265" s="203"/>
      <c r="D265" s="202"/>
      <c r="E265" s="203"/>
      <c r="F265" s="202"/>
      <c r="G265" s="203"/>
    </row>
    <row r="266" spans="1:7" x14ac:dyDescent="0.25">
      <c r="A266" s="175"/>
      <c r="B266" s="202"/>
      <c r="C266" s="203"/>
      <c r="D266" s="202"/>
      <c r="E266" s="203"/>
      <c r="F266" s="202"/>
      <c r="G266" s="203"/>
    </row>
    <row r="267" spans="1:7" x14ac:dyDescent="0.25">
      <c r="A267" s="175"/>
      <c r="B267" s="202"/>
      <c r="C267" s="203"/>
      <c r="D267" s="202"/>
      <c r="E267" s="203"/>
      <c r="F267" s="202"/>
      <c r="G267" s="203"/>
    </row>
    <row r="268" spans="1:7" x14ac:dyDescent="0.25">
      <c r="A268" s="175"/>
      <c r="B268" s="202"/>
      <c r="C268" s="203"/>
      <c r="D268" s="202"/>
      <c r="E268" s="203"/>
      <c r="F268" s="202"/>
      <c r="G268" s="203"/>
    </row>
    <row r="269" spans="1:7" x14ac:dyDescent="0.25">
      <c r="A269" s="175"/>
      <c r="B269" s="202"/>
      <c r="C269" s="203"/>
      <c r="D269" s="202"/>
      <c r="E269" s="203"/>
      <c r="F269" s="202"/>
      <c r="G269" s="203"/>
    </row>
    <row r="270" spans="1:7" x14ac:dyDescent="0.25">
      <c r="A270" s="175"/>
      <c r="B270" s="202"/>
      <c r="C270" s="203"/>
      <c r="D270" s="202"/>
      <c r="E270" s="203"/>
      <c r="F270" s="202"/>
      <c r="G270" s="203"/>
    </row>
    <row r="271" spans="1:7" x14ac:dyDescent="0.25">
      <c r="A271" s="175"/>
      <c r="B271" s="202"/>
      <c r="C271" s="203"/>
      <c r="D271" s="202"/>
      <c r="E271" s="203"/>
      <c r="F271" s="202"/>
      <c r="G271" s="203"/>
    </row>
    <row r="272" spans="1:7" x14ac:dyDescent="0.25">
      <c r="A272" s="175"/>
      <c r="B272" s="202"/>
      <c r="C272" s="203"/>
      <c r="D272" s="202"/>
      <c r="E272" s="203"/>
      <c r="F272" s="202"/>
      <c r="G272" s="203"/>
    </row>
    <row r="273" spans="1:7" x14ac:dyDescent="0.25">
      <c r="A273" s="175"/>
      <c r="B273" s="202"/>
      <c r="C273" s="203"/>
      <c r="D273" s="202"/>
      <c r="E273" s="203"/>
      <c r="F273" s="202"/>
      <c r="G273" s="203"/>
    </row>
    <row r="274" spans="1:7" x14ac:dyDescent="0.25">
      <c r="A274" s="175"/>
      <c r="B274" s="202"/>
      <c r="C274" s="203"/>
      <c r="D274" s="202"/>
      <c r="E274" s="203"/>
      <c r="F274" s="202"/>
      <c r="G274" s="203"/>
    </row>
    <row r="275" spans="1:7" x14ac:dyDescent="0.25">
      <c r="A275" s="175"/>
      <c r="B275" s="202"/>
      <c r="C275" s="203"/>
      <c r="D275" s="202"/>
      <c r="E275" s="203"/>
      <c r="F275" s="202"/>
      <c r="G275" s="203"/>
    </row>
    <row r="276" spans="1:7" x14ac:dyDescent="0.25">
      <c r="A276" s="175"/>
      <c r="B276" s="202"/>
      <c r="C276" s="203"/>
      <c r="D276" s="202"/>
      <c r="E276" s="203"/>
      <c r="F276" s="202"/>
      <c r="G276" s="203"/>
    </row>
    <row r="277" spans="1:7" x14ac:dyDescent="0.25">
      <c r="A277" s="175"/>
      <c r="B277" s="202"/>
      <c r="C277" s="203"/>
      <c r="D277" s="202"/>
      <c r="E277" s="203"/>
      <c r="F277" s="202"/>
      <c r="G277" s="203"/>
    </row>
    <row r="278" spans="1:7" x14ac:dyDescent="0.25">
      <c r="A278" s="175"/>
      <c r="B278" s="202"/>
      <c r="C278" s="203"/>
      <c r="D278" s="202"/>
      <c r="E278" s="203"/>
      <c r="F278" s="202"/>
      <c r="G278" s="203"/>
    </row>
    <row r="279" spans="1:7" x14ac:dyDescent="0.25">
      <c r="A279" s="175"/>
      <c r="B279" s="202"/>
      <c r="C279" s="203"/>
      <c r="D279" s="202"/>
      <c r="E279" s="203"/>
      <c r="F279" s="202"/>
      <c r="G279" s="203"/>
    </row>
    <row r="280" spans="1:7" x14ac:dyDescent="0.25">
      <c r="A280" s="175"/>
      <c r="B280" s="202"/>
      <c r="C280" s="203"/>
      <c r="D280" s="202"/>
      <c r="E280" s="203"/>
      <c r="F280" s="202"/>
      <c r="G280" s="203"/>
    </row>
    <row r="281" spans="1:7" x14ac:dyDescent="0.25">
      <c r="A281" s="175"/>
      <c r="B281" s="202"/>
      <c r="C281" s="203"/>
      <c r="D281" s="202"/>
      <c r="E281" s="203"/>
      <c r="F281" s="202"/>
      <c r="G281" s="203"/>
    </row>
    <row r="282" spans="1:7" x14ac:dyDescent="0.25">
      <c r="A282" s="175"/>
      <c r="B282" s="202"/>
      <c r="C282" s="203"/>
      <c r="D282" s="202"/>
      <c r="E282" s="203"/>
      <c r="F282" s="202"/>
      <c r="G282" s="203"/>
    </row>
    <row r="283" spans="1:7" x14ac:dyDescent="0.25">
      <c r="A283" s="175"/>
      <c r="B283" s="202"/>
      <c r="C283" s="203"/>
      <c r="D283" s="202"/>
      <c r="E283" s="203"/>
      <c r="F283" s="202"/>
      <c r="G283" s="203"/>
    </row>
    <row r="284" spans="1:7" x14ac:dyDescent="0.25">
      <c r="A284" s="175"/>
      <c r="B284" s="202"/>
      <c r="C284" s="203"/>
      <c r="D284" s="202"/>
      <c r="E284" s="203"/>
      <c r="F284" s="202"/>
      <c r="G284" s="203"/>
    </row>
    <row r="285" spans="1:7" x14ac:dyDescent="0.25">
      <c r="A285" s="175"/>
      <c r="B285" s="202"/>
      <c r="C285" s="203"/>
      <c r="D285" s="202"/>
      <c r="E285" s="203"/>
      <c r="F285" s="202"/>
      <c r="G285" s="203"/>
    </row>
    <row r="286" spans="1:7" x14ac:dyDescent="0.25">
      <c r="A286" s="175"/>
      <c r="B286" s="202"/>
      <c r="C286" s="203"/>
      <c r="D286" s="202"/>
      <c r="E286" s="203"/>
      <c r="F286" s="202"/>
      <c r="G286" s="203"/>
    </row>
    <row r="287" spans="1:7" x14ac:dyDescent="0.25">
      <c r="A287" s="175"/>
      <c r="B287" s="202"/>
      <c r="C287" s="203"/>
      <c r="D287" s="202"/>
      <c r="E287" s="203"/>
      <c r="F287" s="202"/>
      <c r="G287" s="203"/>
    </row>
    <row r="288" spans="1:7" x14ac:dyDescent="0.25">
      <c r="A288" s="175"/>
      <c r="B288" s="202"/>
      <c r="C288" s="203"/>
      <c r="D288" s="202"/>
      <c r="E288" s="203"/>
      <c r="F288" s="202"/>
      <c r="G288" s="203"/>
    </row>
    <row r="289" spans="1:7" x14ac:dyDescent="0.25">
      <c r="A289" s="175"/>
      <c r="B289" s="202"/>
      <c r="C289" s="203"/>
      <c r="D289" s="202"/>
      <c r="E289" s="203"/>
      <c r="F289" s="202"/>
      <c r="G289" s="203"/>
    </row>
    <row r="290" spans="1:7" x14ac:dyDescent="0.25">
      <c r="A290" s="175"/>
      <c r="B290" s="202"/>
      <c r="C290" s="203"/>
      <c r="D290" s="202"/>
      <c r="E290" s="203"/>
      <c r="F290" s="202"/>
      <c r="G290" s="203"/>
    </row>
    <row r="291" spans="1:7" x14ac:dyDescent="0.25">
      <c r="A291" s="175"/>
      <c r="B291" s="202"/>
      <c r="C291" s="203"/>
      <c r="D291" s="202"/>
      <c r="E291" s="203"/>
      <c r="F291" s="202"/>
      <c r="G291" s="203"/>
    </row>
    <row r="292" spans="1:7" x14ac:dyDescent="0.25">
      <c r="A292" s="175"/>
      <c r="B292" s="202"/>
      <c r="C292" s="203"/>
      <c r="D292" s="202"/>
      <c r="E292" s="203"/>
      <c r="F292" s="202"/>
      <c r="G292" s="203"/>
    </row>
    <row r="293" spans="1:7" x14ac:dyDescent="0.25">
      <c r="A293" s="175"/>
      <c r="B293" s="202"/>
      <c r="C293" s="203"/>
      <c r="D293" s="202"/>
      <c r="E293" s="203"/>
      <c r="F293" s="202"/>
      <c r="G293" s="203"/>
    </row>
    <row r="294" spans="1:7" x14ac:dyDescent="0.25">
      <c r="A294" s="175"/>
      <c r="B294" s="202"/>
      <c r="C294" s="203"/>
      <c r="D294" s="202"/>
      <c r="E294" s="203"/>
      <c r="F294" s="202"/>
      <c r="G294" s="203"/>
    </row>
    <row r="295" spans="1:7" x14ac:dyDescent="0.25">
      <c r="A295" s="175"/>
      <c r="B295" s="202"/>
      <c r="C295" s="203"/>
      <c r="D295" s="202"/>
      <c r="E295" s="203"/>
      <c r="F295" s="202"/>
      <c r="G295" s="203"/>
    </row>
    <row r="296" spans="1:7" x14ac:dyDescent="0.25">
      <c r="A296" s="175"/>
      <c r="B296" s="202"/>
      <c r="C296" s="203"/>
      <c r="D296" s="202"/>
      <c r="E296" s="203"/>
      <c r="F296" s="202"/>
      <c r="G296" s="203"/>
    </row>
    <row r="297" spans="1:7" x14ac:dyDescent="0.25">
      <c r="A297" s="175"/>
      <c r="B297" s="202"/>
      <c r="C297" s="203"/>
      <c r="D297" s="202"/>
      <c r="E297" s="203"/>
      <c r="F297" s="202"/>
      <c r="G297" s="203"/>
    </row>
    <row r="298" spans="1:7" x14ac:dyDescent="0.25">
      <c r="A298" s="175"/>
      <c r="B298" s="202"/>
      <c r="C298" s="203"/>
      <c r="D298" s="202"/>
      <c r="E298" s="203"/>
      <c r="F298" s="202"/>
      <c r="G298" s="203"/>
    </row>
    <row r="299" spans="1:7" x14ac:dyDescent="0.25">
      <c r="A299" s="175"/>
      <c r="B299" s="202"/>
      <c r="C299" s="203"/>
      <c r="D299" s="202"/>
      <c r="E299" s="203"/>
      <c r="F299" s="202"/>
      <c r="G299" s="203"/>
    </row>
    <row r="300" spans="1:7" x14ac:dyDescent="0.25">
      <c r="A300" s="175"/>
      <c r="B300" s="202"/>
      <c r="C300" s="203"/>
      <c r="D300" s="202"/>
      <c r="E300" s="203"/>
      <c r="F300" s="202"/>
      <c r="G300" s="203"/>
    </row>
    <row r="301" spans="1:7" x14ac:dyDescent="0.25">
      <c r="A301" s="175"/>
      <c r="B301" s="202"/>
      <c r="C301" s="203"/>
      <c r="D301" s="202"/>
      <c r="E301" s="203"/>
      <c r="F301" s="202"/>
      <c r="G301" s="203"/>
    </row>
    <row r="302" spans="1:7" x14ac:dyDescent="0.25">
      <c r="A302" s="175"/>
      <c r="B302" s="202"/>
      <c r="C302" s="203"/>
      <c r="D302" s="202"/>
      <c r="E302" s="203"/>
      <c r="F302" s="202"/>
      <c r="G302" s="203"/>
    </row>
    <row r="303" spans="1:7" x14ac:dyDescent="0.25">
      <c r="A303" s="175"/>
      <c r="B303" s="202"/>
      <c r="C303" s="203"/>
      <c r="D303" s="202"/>
      <c r="E303" s="203"/>
      <c r="F303" s="202"/>
      <c r="G303" s="203"/>
    </row>
    <row r="304" spans="1:7" x14ac:dyDescent="0.25">
      <c r="A304" s="175"/>
      <c r="B304" s="202"/>
      <c r="C304" s="203"/>
      <c r="D304" s="202"/>
      <c r="E304" s="203"/>
      <c r="F304" s="202"/>
      <c r="G304" s="203"/>
    </row>
    <row r="305" spans="1:7" x14ac:dyDescent="0.25">
      <c r="A305" s="175"/>
      <c r="B305" s="202"/>
      <c r="C305" s="203"/>
      <c r="D305" s="202"/>
      <c r="E305" s="203"/>
      <c r="F305" s="202"/>
      <c r="G305" s="203"/>
    </row>
    <row r="306" spans="1:7" x14ac:dyDescent="0.25">
      <c r="A306" s="175"/>
      <c r="B306" s="202"/>
      <c r="C306" s="203"/>
      <c r="D306" s="202"/>
      <c r="E306" s="203"/>
      <c r="F306" s="202"/>
      <c r="G306" s="203"/>
    </row>
    <row r="307" spans="1:7" x14ac:dyDescent="0.25">
      <c r="A307" s="175"/>
      <c r="B307" s="202"/>
      <c r="C307" s="203"/>
      <c r="D307" s="202"/>
      <c r="E307" s="203"/>
      <c r="F307" s="202"/>
      <c r="G307" s="203"/>
    </row>
    <row r="308" spans="1:7" x14ac:dyDescent="0.25">
      <c r="A308" s="175"/>
      <c r="B308" s="202"/>
      <c r="C308" s="203"/>
      <c r="D308" s="202"/>
      <c r="E308" s="203"/>
      <c r="F308" s="202"/>
      <c r="G308" s="203"/>
    </row>
    <row r="309" spans="1:7" x14ac:dyDescent="0.25">
      <c r="A309" s="175"/>
      <c r="B309" s="202"/>
      <c r="C309" s="203"/>
      <c r="D309" s="202"/>
      <c r="E309" s="203"/>
      <c r="F309" s="202"/>
      <c r="G309" s="203"/>
    </row>
    <row r="310" spans="1:7" x14ac:dyDescent="0.25">
      <c r="A310" s="175"/>
      <c r="B310" s="202"/>
      <c r="C310" s="203"/>
      <c r="D310" s="202"/>
      <c r="E310" s="203"/>
      <c r="F310" s="202"/>
      <c r="G310" s="203"/>
    </row>
    <row r="311" spans="1:7" x14ac:dyDescent="0.25">
      <c r="A311" s="175"/>
      <c r="B311" s="202"/>
      <c r="C311" s="203"/>
      <c r="D311" s="202"/>
      <c r="E311" s="203"/>
      <c r="F311" s="202"/>
      <c r="G311" s="203"/>
    </row>
    <row r="312" spans="1:7" x14ac:dyDescent="0.25">
      <c r="A312" s="175"/>
      <c r="B312" s="202"/>
      <c r="C312" s="203"/>
      <c r="D312" s="202"/>
      <c r="E312" s="203"/>
      <c r="F312" s="202"/>
      <c r="G312" s="203"/>
    </row>
    <row r="313" spans="1:7" x14ac:dyDescent="0.25">
      <c r="A313" s="175"/>
      <c r="B313" s="202"/>
      <c r="C313" s="203"/>
      <c r="D313" s="202"/>
      <c r="E313" s="203"/>
      <c r="F313" s="202"/>
      <c r="G313" s="203"/>
    </row>
    <row r="314" spans="1:7" x14ac:dyDescent="0.25">
      <c r="A314" s="175"/>
      <c r="B314" s="202"/>
      <c r="C314" s="203"/>
      <c r="D314" s="202"/>
      <c r="E314" s="203"/>
      <c r="F314" s="202"/>
      <c r="G314" s="203"/>
    </row>
    <row r="315" spans="1:7" x14ac:dyDescent="0.25">
      <c r="A315" s="175"/>
      <c r="B315" s="202"/>
      <c r="C315" s="203"/>
      <c r="D315" s="202"/>
      <c r="E315" s="203"/>
      <c r="F315" s="202"/>
      <c r="G315" s="203"/>
    </row>
    <row r="316" spans="1:7" x14ac:dyDescent="0.25">
      <c r="A316" s="175"/>
      <c r="B316" s="202"/>
      <c r="C316" s="203"/>
      <c r="D316" s="202"/>
      <c r="E316" s="203"/>
      <c r="F316" s="202"/>
      <c r="G316" s="203"/>
    </row>
    <row r="317" spans="1:7" x14ac:dyDescent="0.25">
      <c r="A317" s="175"/>
      <c r="B317" s="202"/>
      <c r="C317" s="203"/>
      <c r="D317" s="202"/>
      <c r="E317" s="203"/>
      <c r="F317" s="202"/>
      <c r="G317" s="203"/>
    </row>
    <row r="318" spans="1:7" x14ac:dyDescent="0.25">
      <c r="A318" s="175"/>
      <c r="B318" s="202"/>
      <c r="C318" s="203"/>
      <c r="D318" s="202"/>
      <c r="E318" s="203"/>
      <c r="F318" s="202"/>
      <c r="G318" s="203"/>
    </row>
    <row r="319" spans="1:7" x14ac:dyDescent="0.25">
      <c r="A319" s="175"/>
      <c r="B319" s="202"/>
      <c r="C319" s="203"/>
      <c r="D319" s="202"/>
      <c r="E319" s="203"/>
      <c r="F319" s="202"/>
      <c r="G319" s="203"/>
    </row>
    <row r="320" spans="1:7" x14ac:dyDescent="0.25">
      <c r="A320" s="175"/>
      <c r="B320" s="202"/>
      <c r="C320" s="203"/>
      <c r="D320" s="202"/>
      <c r="E320" s="203"/>
      <c r="F320" s="202"/>
      <c r="G320" s="203"/>
    </row>
    <row r="321" spans="1:7" x14ac:dyDescent="0.25">
      <c r="A321" s="175"/>
      <c r="B321" s="202"/>
      <c r="C321" s="203"/>
      <c r="D321" s="202"/>
      <c r="E321" s="203"/>
      <c r="F321" s="202"/>
      <c r="G321" s="203"/>
    </row>
    <row r="322" spans="1:7" x14ac:dyDescent="0.25">
      <c r="A322" s="175"/>
      <c r="B322" s="202"/>
      <c r="C322" s="203"/>
      <c r="D322" s="202"/>
      <c r="E322" s="203"/>
      <c r="F322" s="202"/>
      <c r="G322" s="203"/>
    </row>
    <row r="323" spans="1:7" x14ac:dyDescent="0.25">
      <c r="A323" s="175"/>
      <c r="B323" s="202"/>
      <c r="C323" s="203"/>
      <c r="D323" s="202"/>
      <c r="E323" s="203"/>
      <c r="F323" s="202"/>
      <c r="G323" s="203"/>
    </row>
    <row r="324" spans="1:7" x14ac:dyDescent="0.25">
      <c r="A324" s="175"/>
      <c r="B324" s="202"/>
      <c r="C324" s="203"/>
      <c r="D324" s="202"/>
      <c r="E324" s="203"/>
      <c r="F324" s="202"/>
      <c r="G324" s="203"/>
    </row>
    <row r="325" spans="1:7" x14ac:dyDescent="0.25">
      <c r="A325" s="175"/>
      <c r="B325" s="202"/>
      <c r="C325" s="203"/>
      <c r="D325" s="202"/>
      <c r="E325" s="203"/>
      <c r="F325" s="202"/>
      <c r="G325" s="203"/>
    </row>
    <row r="326" spans="1:7" x14ac:dyDescent="0.25">
      <c r="A326" s="175"/>
      <c r="B326" s="202"/>
      <c r="C326" s="203"/>
      <c r="D326" s="202"/>
      <c r="E326" s="203"/>
      <c r="F326" s="202"/>
      <c r="G326" s="203"/>
    </row>
    <row r="327" spans="1:7" x14ac:dyDescent="0.25">
      <c r="A327" s="175"/>
      <c r="B327" s="202"/>
      <c r="C327" s="203"/>
      <c r="D327" s="202"/>
      <c r="E327" s="203"/>
      <c r="F327" s="202"/>
      <c r="G327" s="203"/>
    </row>
    <row r="328" spans="1:7" x14ac:dyDescent="0.25">
      <c r="A328" s="175"/>
      <c r="B328" s="202"/>
      <c r="C328" s="203"/>
      <c r="D328" s="202"/>
      <c r="E328" s="203"/>
      <c r="F328" s="202"/>
      <c r="G328" s="203"/>
    </row>
    <row r="329" spans="1:7" x14ac:dyDescent="0.25">
      <c r="A329" s="175"/>
      <c r="B329" s="202"/>
      <c r="C329" s="203"/>
      <c r="D329" s="202"/>
      <c r="E329" s="203"/>
      <c r="F329" s="202"/>
      <c r="G329" s="203"/>
    </row>
    <row r="330" spans="1:7" x14ac:dyDescent="0.25">
      <c r="A330" s="175"/>
      <c r="B330" s="202"/>
      <c r="C330" s="203"/>
      <c r="D330" s="202"/>
      <c r="E330" s="203"/>
      <c r="F330" s="202"/>
      <c r="G330" s="203"/>
    </row>
    <row r="331" spans="1:7" x14ac:dyDescent="0.25">
      <c r="A331" s="175"/>
      <c r="B331" s="202"/>
      <c r="C331" s="203"/>
      <c r="D331" s="202"/>
      <c r="E331" s="203"/>
      <c r="F331" s="202"/>
      <c r="G331" s="203"/>
    </row>
    <row r="332" spans="1:7" x14ac:dyDescent="0.25">
      <c r="A332" s="175"/>
      <c r="B332" s="202"/>
      <c r="C332" s="203"/>
      <c r="D332" s="202"/>
      <c r="E332" s="203"/>
      <c r="F332" s="202"/>
      <c r="G332" s="203"/>
    </row>
    <row r="333" spans="1:7" x14ac:dyDescent="0.25">
      <c r="A333" s="175"/>
      <c r="B333" s="202"/>
      <c r="C333" s="203"/>
      <c r="D333" s="202"/>
      <c r="E333" s="203"/>
      <c r="F333" s="202"/>
      <c r="G333" s="203"/>
    </row>
    <row r="334" spans="1:7" x14ac:dyDescent="0.25">
      <c r="A334" s="175"/>
      <c r="B334" s="202"/>
      <c r="C334" s="203"/>
      <c r="D334" s="202"/>
      <c r="E334" s="203"/>
      <c r="F334" s="202"/>
      <c r="G334" s="203"/>
    </row>
    <row r="335" spans="1:7" x14ac:dyDescent="0.25">
      <c r="A335" s="175"/>
      <c r="B335" s="202"/>
      <c r="C335" s="203"/>
      <c r="D335" s="202"/>
      <c r="E335" s="203"/>
      <c r="F335" s="202"/>
      <c r="G335" s="203"/>
    </row>
    <row r="336" spans="1:7" x14ac:dyDescent="0.25">
      <c r="A336" s="175"/>
      <c r="B336" s="202"/>
      <c r="C336" s="203"/>
      <c r="D336" s="202"/>
      <c r="E336" s="203"/>
      <c r="F336" s="202"/>
      <c r="G336" s="203"/>
    </row>
    <row r="337" spans="1:7" x14ac:dyDescent="0.25">
      <c r="A337" s="175"/>
      <c r="B337" s="202"/>
      <c r="C337" s="203"/>
      <c r="D337" s="202"/>
      <c r="E337" s="203"/>
      <c r="F337" s="202"/>
      <c r="G337" s="203"/>
    </row>
    <row r="338" spans="1:7" x14ac:dyDescent="0.25">
      <c r="A338" s="175"/>
      <c r="B338" s="202"/>
      <c r="C338" s="203"/>
      <c r="D338" s="202"/>
      <c r="E338" s="203"/>
      <c r="F338" s="202"/>
      <c r="G338" s="203"/>
    </row>
    <row r="339" spans="1:7" x14ac:dyDescent="0.25">
      <c r="A339" s="175"/>
      <c r="B339" s="202"/>
      <c r="C339" s="203"/>
      <c r="D339" s="202"/>
      <c r="E339" s="203"/>
      <c r="F339" s="202"/>
      <c r="G339" s="203"/>
    </row>
    <row r="340" spans="1:7" x14ac:dyDescent="0.25">
      <c r="A340" s="175"/>
      <c r="B340" s="202"/>
      <c r="C340" s="203"/>
      <c r="D340" s="202"/>
      <c r="E340" s="203"/>
      <c r="F340" s="202"/>
      <c r="G340" s="203"/>
    </row>
    <row r="341" spans="1:7" x14ac:dyDescent="0.25">
      <c r="A341" s="175"/>
      <c r="B341" s="202"/>
      <c r="C341" s="203"/>
      <c r="D341" s="202"/>
      <c r="E341" s="203"/>
      <c r="F341" s="202"/>
      <c r="G341" s="203"/>
    </row>
    <row r="342" spans="1:7" x14ac:dyDescent="0.25">
      <c r="A342" s="175"/>
      <c r="B342" s="202"/>
      <c r="C342" s="203"/>
      <c r="D342" s="202"/>
      <c r="E342" s="203"/>
      <c r="F342" s="202"/>
      <c r="G342" s="203"/>
    </row>
    <row r="343" spans="1:7" x14ac:dyDescent="0.25">
      <c r="A343" s="175"/>
      <c r="B343" s="202"/>
      <c r="C343" s="203"/>
      <c r="D343" s="202"/>
      <c r="E343" s="203"/>
      <c r="F343" s="202"/>
      <c r="G343" s="203"/>
    </row>
    <row r="344" spans="1:7" x14ac:dyDescent="0.25">
      <c r="A344" s="175"/>
      <c r="B344" s="202"/>
      <c r="C344" s="203"/>
      <c r="D344" s="202"/>
      <c r="E344" s="203"/>
      <c r="F344" s="202"/>
      <c r="G344" s="203"/>
    </row>
    <row r="345" spans="1:7" x14ac:dyDescent="0.25">
      <c r="A345" s="175"/>
      <c r="B345" s="202"/>
      <c r="C345" s="203"/>
      <c r="D345" s="202"/>
      <c r="E345" s="203"/>
      <c r="F345" s="202"/>
      <c r="G345" s="203"/>
    </row>
    <row r="346" spans="1:7" x14ac:dyDescent="0.25">
      <c r="A346" s="175"/>
      <c r="B346" s="202"/>
      <c r="C346" s="203"/>
      <c r="D346" s="202"/>
      <c r="E346" s="203"/>
      <c r="F346" s="202"/>
      <c r="G346" s="203"/>
    </row>
    <row r="347" spans="1:7" x14ac:dyDescent="0.25">
      <c r="A347" s="175"/>
      <c r="B347" s="202"/>
      <c r="C347" s="203"/>
      <c r="D347" s="202"/>
      <c r="E347" s="203"/>
      <c r="F347" s="202"/>
      <c r="G347" s="203"/>
    </row>
    <row r="348" spans="1:7" x14ac:dyDescent="0.25">
      <c r="A348" s="175"/>
      <c r="B348" s="202"/>
      <c r="C348" s="203"/>
      <c r="D348" s="202"/>
      <c r="E348" s="203"/>
      <c r="F348" s="202"/>
      <c r="G348" s="203"/>
    </row>
    <row r="349" spans="1:7" x14ac:dyDescent="0.25">
      <c r="A349" s="175"/>
      <c r="B349" s="202"/>
      <c r="C349" s="203"/>
      <c r="D349" s="202"/>
      <c r="E349" s="203"/>
      <c r="F349" s="202"/>
      <c r="G349" s="203"/>
    </row>
    <row r="350" spans="1:7" x14ac:dyDescent="0.25">
      <c r="A350" s="175"/>
      <c r="B350" s="202"/>
      <c r="C350" s="203"/>
      <c r="D350" s="202"/>
      <c r="E350" s="203"/>
      <c r="F350" s="202"/>
      <c r="G350" s="203"/>
    </row>
    <row r="351" spans="1:7" x14ac:dyDescent="0.25">
      <c r="A351" s="175"/>
      <c r="B351" s="202"/>
      <c r="C351" s="203"/>
      <c r="D351" s="202"/>
      <c r="E351" s="203"/>
      <c r="F351" s="202"/>
      <c r="G351" s="203"/>
    </row>
    <row r="352" spans="1:7" x14ac:dyDescent="0.25">
      <c r="A352" s="175"/>
      <c r="B352" s="202"/>
      <c r="C352" s="203"/>
      <c r="D352" s="202"/>
      <c r="E352" s="203"/>
      <c r="F352" s="202"/>
      <c r="G352" s="203"/>
    </row>
    <row r="353" spans="1:7" x14ac:dyDescent="0.25">
      <c r="A353" s="175"/>
      <c r="B353" s="202"/>
      <c r="C353" s="203"/>
      <c r="D353" s="202"/>
      <c r="E353" s="203"/>
      <c r="F353" s="202"/>
      <c r="G353" s="203"/>
    </row>
    <row r="354" spans="1:7" x14ac:dyDescent="0.25">
      <c r="A354" s="175"/>
      <c r="B354" s="202"/>
      <c r="C354" s="203"/>
      <c r="D354" s="202"/>
      <c r="E354" s="203"/>
      <c r="F354" s="202"/>
      <c r="G354" s="203"/>
    </row>
    <row r="355" spans="1:7" x14ac:dyDescent="0.25">
      <c r="A355" s="175"/>
      <c r="B355" s="202"/>
      <c r="C355" s="203"/>
      <c r="D355" s="202"/>
      <c r="E355" s="203"/>
      <c r="F355" s="202"/>
      <c r="G355" s="203"/>
    </row>
    <row r="356" spans="1:7" x14ac:dyDescent="0.25">
      <c r="A356" s="175"/>
      <c r="B356" s="202"/>
      <c r="C356" s="203"/>
      <c r="D356" s="202"/>
      <c r="E356" s="203"/>
      <c r="F356" s="202"/>
      <c r="G356" s="203"/>
    </row>
    <row r="357" spans="1:7" x14ac:dyDescent="0.25">
      <c r="A357" s="175"/>
      <c r="B357" s="202"/>
      <c r="C357" s="203"/>
      <c r="D357" s="202"/>
      <c r="E357" s="203"/>
      <c r="F357" s="202"/>
      <c r="G357" s="203"/>
    </row>
    <row r="358" spans="1:7" x14ac:dyDescent="0.25">
      <c r="A358" s="175"/>
      <c r="B358" s="202"/>
      <c r="C358" s="203"/>
      <c r="D358" s="202"/>
      <c r="E358" s="203"/>
      <c r="F358" s="202"/>
      <c r="G358" s="203"/>
    </row>
    <row r="359" spans="1:7" x14ac:dyDescent="0.25">
      <c r="A359" s="175"/>
      <c r="B359" s="202"/>
      <c r="C359" s="203"/>
      <c r="D359" s="202"/>
      <c r="E359" s="203"/>
      <c r="F359" s="202"/>
      <c r="G359" s="203"/>
    </row>
    <row r="360" spans="1:7" x14ac:dyDescent="0.25">
      <c r="A360" s="175"/>
      <c r="B360" s="202"/>
      <c r="C360" s="203"/>
      <c r="D360" s="202"/>
      <c r="E360" s="203"/>
      <c r="F360" s="202"/>
      <c r="G360" s="203"/>
    </row>
    <row r="361" spans="1:7" x14ac:dyDescent="0.25">
      <c r="A361" s="175"/>
      <c r="B361" s="202"/>
      <c r="C361" s="203"/>
      <c r="D361" s="202"/>
      <c r="E361" s="203"/>
      <c r="F361" s="202"/>
      <c r="G361" s="203"/>
    </row>
    <row r="362" spans="1:7" x14ac:dyDescent="0.25">
      <c r="A362" s="175"/>
      <c r="B362" s="202"/>
      <c r="C362" s="203"/>
      <c r="D362" s="202"/>
      <c r="E362" s="203"/>
      <c r="F362" s="202"/>
      <c r="G362" s="203"/>
    </row>
    <row r="363" spans="1:7" x14ac:dyDescent="0.25">
      <c r="A363" s="175"/>
      <c r="B363" s="202"/>
      <c r="C363" s="203"/>
      <c r="D363" s="202"/>
      <c r="E363" s="203"/>
      <c r="F363" s="202"/>
      <c r="G363" s="203"/>
    </row>
    <row r="364" spans="1:7" x14ac:dyDescent="0.25">
      <c r="A364" s="175"/>
      <c r="B364" s="202"/>
      <c r="C364" s="203"/>
      <c r="D364" s="202"/>
      <c r="E364" s="203"/>
      <c r="F364" s="202"/>
      <c r="G364" s="203"/>
    </row>
    <row r="365" spans="1:7" x14ac:dyDescent="0.25">
      <c r="A365" s="175"/>
      <c r="B365" s="202"/>
      <c r="C365" s="203"/>
      <c r="D365" s="202"/>
      <c r="E365" s="203"/>
      <c r="F365" s="202"/>
      <c r="G365" s="203"/>
    </row>
    <row r="366" spans="1:7" x14ac:dyDescent="0.25">
      <c r="A366" s="175"/>
      <c r="B366" s="202"/>
      <c r="C366" s="203"/>
      <c r="D366" s="202"/>
      <c r="E366" s="203"/>
      <c r="F366" s="202"/>
      <c r="G366" s="203"/>
    </row>
    <row r="367" spans="1:7" x14ac:dyDescent="0.25">
      <c r="A367" s="175"/>
      <c r="B367" s="202"/>
      <c r="C367" s="203"/>
      <c r="D367" s="202"/>
      <c r="E367" s="203"/>
      <c r="F367" s="202"/>
      <c r="G367" s="203"/>
    </row>
    <row r="368" spans="1:7" x14ac:dyDescent="0.25">
      <c r="A368" s="175"/>
      <c r="B368" s="202"/>
      <c r="C368" s="203"/>
      <c r="D368" s="202"/>
      <c r="E368" s="203"/>
      <c r="F368" s="202"/>
      <c r="G368" s="203"/>
    </row>
    <row r="369" spans="1:7" x14ac:dyDescent="0.25">
      <c r="A369" s="175"/>
      <c r="B369" s="202"/>
      <c r="C369" s="203"/>
      <c r="D369" s="202"/>
      <c r="E369" s="203"/>
      <c r="F369" s="202"/>
      <c r="G369" s="203"/>
    </row>
    <row r="370" spans="1:7" x14ac:dyDescent="0.25">
      <c r="A370" s="175"/>
      <c r="B370" s="202"/>
      <c r="C370" s="203"/>
      <c r="D370" s="202"/>
      <c r="E370" s="203"/>
      <c r="F370" s="202"/>
      <c r="G370" s="203"/>
    </row>
    <row r="371" spans="1:7" x14ac:dyDescent="0.25">
      <c r="A371" s="175"/>
      <c r="B371" s="202"/>
      <c r="C371" s="203"/>
      <c r="D371" s="202"/>
      <c r="E371" s="203"/>
      <c r="F371" s="202"/>
      <c r="G371" s="203"/>
    </row>
    <row r="372" spans="1:7" x14ac:dyDescent="0.25">
      <c r="A372" s="175"/>
      <c r="B372" s="202"/>
      <c r="C372" s="203"/>
      <c r="D372" s="202"/>
      <c r="E372" s="203"/>
      <c r="F372" s="202"/>
      <c r="G372" s="203"/>
    </row>
    <row r="373" spans="1:7" x14ac:dyDescent="0.25">
      <c r="A373" s="175"/>
      <c r="B373" s="202"/>
      <c r="C373" s="203"/>
      <c r="D373" s="202"/>
      <c r="E373" s="203"/>
      <c r="F373" s="202"/>
      <c r="G373" s="203"/>
    </row>
    <row r="374" spans="1:7" x14ac:dyDescent="0.25">
      <c r="A374" s="175"/>
      <c r="B374" s="202"/>
      <c r="C374" s="203"/>
      <c r="D374" s="202"/>
      <c r="E374" s="203"/>
      <c r="F374" s="202"/>
      <c r="G374" s="203"/>
    </row>
    <row r="375" spans="1:7" x14ac:dyDescent="0.25">
      <c r="A375" s="175"/>
      <c r="B375" s="202"/>
      <c r="C375" s="203"/>
      <c r="D375" s="202"/>
      <c r="E375" s="203"/>
      <c r="F375" s="202"/>
      <c r="G375" s="203"/>
    </row>
    <row r="376" spans="1:7" x14ac:dyDescent="0.25">
      <c r="A376" s="175"/>
      <c r="B376" s="202"/>
      <c r="C376" s="203"/>
      <c r="D376" s="202"/>
      <c r="E376" s="203"/>
      <c r="F376" s="202"/>
      <c r="G376" s="203"/>
    </row>
    <row r="377" spans="1:7" x14ac:dyDescent="0.25">
      <c r="A377" s="175"/>
      <c r="B377" s="202"/>
      <c r="C377" s="203"/>
      <c r="D377" s="202"/>
      <c r="E377" s="203"/>
      <c r="F377" s="202"/>
      <c r="G377" s="203"/>
    </row>
    <row r="378" spans="1:7" x14ac:dyDescent="0.25">
      <c r="A378" s="175"/>
      <c r="B378" s="202"/>
      <c r="C378" s="203"/>
      <c r="D378" s="202"/>
      <c r="E378" s="203"/>
      <c r="F378" s="202"/>
      <c r="G378" s="203"/>
    </row>
    <row r="379" spans="1:7" x14ac:dyDescent="0.25">
      <c r="A379" s="175"/>
      <c r="B379" s="202"/>
      <c r="C379" s="203"/>
      <c r="D379" s="202"/>
      <c r="E379" s="203"/>
      <c r="F379" s="202"/>
      <c r="G379" s="203"/>
    </row>
    <row r="380" spans="1:7" x14ac:dyDescent="0.25">
      <c r="A380" s="175"/>
      <c r="B380" s="202"/>
      <c r="C380" s="203"/>
      <c r="D380" s="202"/>
      <c r="E380" s="203"/>
      <c r="F380" s="202"/>
      <c r="G380" s="203"/>
    </row>
    <row r="381" spans="1:7" x14ac:dyDescent="0.25">
      <c r="A381" s="175"/>
      <c r="B381" s="202"/>
      <c r="C381" s="203"/>
      <c r="D381" s="202"/>
      <c r="E381" s="203"/>
      <c r="F381" s="202"/>
      <c r="G381" s="203"/>
    </row>
    <row r="382" spans="1:7" x14ac:dyDescent="0.25">
      <c r="A382" s="175"/>
      <c r="B382" s="202"/>
      <c r="C382" s="203"/>
      <c r="D382" s="202"/>
      <c r="E382" s="203"/>
      <c r="F382" s="202"/>
      <c r="G382" s="203"/>
    </row>
    <row r="383" spans="1:7" x14ac:dyDescent="0.25">
      <c r="A383" s="175"/>
      <c r="B383" s="202"/>
      <c r="C383" s="203"/>
      <c r="D383" s="202"/>
      <c r="E383" s="203"/>
      <c r="F383" s="202"/>
      <c r="G383" s="203"/>
    </row>
    <row r="384" spans="1:7" x14ac:dyDescent="0.25">
      <c r="A384" s="175"/>
      <c r="B384" s="202"/>
      <c r="C384" s="203"/>
      <c r="D384" s="202"/>
      <c r="E384" s="203"/>
      <c r="F384" s="202"/>
      <c r="G384" s="203"/>
    </row>
    <row r="385" spans="1:7" x14ac:dyDescent="0.25">
      <c r="A385" s="175"/>
      <c r="B385" s="202"/>
      <c r="C385" s="203"/>
      <c r="D385" s="202"/>
      <c r="E385" s="203"/>
      <c r="F385" s="202"/>
      <c r="G385" s="203"/>
    </row>
    <row r="386" spans="1:7" x14ac:dyDescent="0.25">
      <c r="A386" s="175"/>
      <c r="B386" s="202"/>
      <c r="C386" s="203"/>
      <c r="D386" s="202"/>
      <c r="E386" s="203"/>
      <c r="F386" s="202"/>
      <c r="G386" s="203"/>
    </row>
    <row r="387" spans="1:7" x14ac:dyDescent="0.25">
      <c r="A387" s="175"/>
      <c r="B387" s="202"/>
      <c r="C387" s="203"/>
      <c r="D387" s="202"/>
      <c r="E387" s="203"/>
      <c r="F387" s="202"/>
      <c r="G387" s="203"/>
    </row>
    <row r="388" spans="1:7" x14ac:dyDescent="0.25">
      <c r="A388" s="175"/>
      <c r="B388" s="202"/>
      <c r="C388" s="203"/>
      <c r="D388" s="202"/>
      <c r="E388" s="203"/>
      <c r="F388" s="202"/>
      <c r="G388" s="203"/>
    </row>
    <row r="389" spans="1:7" x14ac:dyDescent="0.25">
      <c r="A389" s="175"/>
      <c r="B389" s="202"/>
      <c r="C389" s="203"/>
      <c r="D389" s="202"/>
      <c r="E389" s="203"/>
      <c r="F389" s="202"/>
      <c r="G389" s="203"/>
    </row>
    <row r="390" spans="1:7" x14ac:dyDescent="0.25">
      <c r="A390" s="175"/>
      <c r="B390" s="202"/>
      <c r="C390" s="203"/>
      <c r="D390" s="202"/>
      <c r="E390" s="203"/>
      <c r="F390" s="202"/>
      <c r="G390" s="203"/>
    </row>
    <row r="391" spans="1:7" x14ac:dyDescent="0.25">
      <c r="A391" s="175"/>
      <c r="B391" s="202"/>
      <c r="C391" s="203"/>
      <c r="D391" s="202"/>
      <c r="E391" s="203"/>
      <c r="F391" s="202"/>
      <c r="G391" s="203"/>
    </row>
    <row r="392" spans="1:7" x14ac:dyDescent="0.25">
      <c r="A392" s="175"/>
      <c r="B392" s="202"/>
      <c r="C392" s="203"/>
      <c r="D392" s="202"/>
      <c r="E392" s="203"/>
      <c r="F392" s="202"/>
      <c r="G392" s="203"/>
    </row>
    <row r="393" spans="1:7" x14ac:dyDescent="0.25">
      <c r="A393" s="175"/>
      <c r="B393" s="202"/>
      <c r="C393" s="203"/>
      <c r="D393" s="202"/>
      <c r="E393" s="203"/>
      <c r="F393" s="202"/>
      <c r="G393" s="203"/>
    </row>
    <row r="394" spans="1:7" x14ac:dyDescent="0.25">
      <c r="A394" s="175"/>
      <c r="B394" s="202"/>
      <c r="C394" s="203"/>
      <c r="D394" s="202"/>
      <c r="E394" s="203"/>
      <c r="F394" s="202"/>
      <c r="G394" s="203"/>
    </row>
    <row r="395" spans="1:7" x14ac:dyDescent="0.25">
      <c r="A395" s="175"/>
      <c r="B395" s="202"/>
      <c r="C395" s="203"/>
      <c r="D395" s="202"/>
      <c r="E395" s="203"/>
      <c r="F395" s="202"/>
      <c r="G395" s="203"/>
    </row>
    <row r="396" spans="1:7" x14ac:dyDescent="0.25">
      <c r="A396" s="175"/>
      <c r="B396" s="202"/>
      <c r="C396" s="203"/>
      <c r="D396" s="202"/>
      <c r="E396" s="203"/>
      <c r="F396" s="202"/>
      <c r="G396" s="203"/>
    </row>
    <row r="397" spans="1:7" x14ac:dyDescent="0.25">
      <c r="A397" s="175"/>
      <c r="B397" s="202"/>
      <c r="C397" s="203"/>
      <c r="D397" s="202"/>
      <c r="E397" s="203"/>
      <c r="F397" s="202"/>
      <c r="G397" s="203"/>
    </row>
    <row r="398" spans="1:7" x14ac:dyDescent="0.25">
      <c r="A398" s="175"/>
      <c r="B398" s="202"/>
      <c r="C398" s="203"/>
      <c r="D398" s="202"/>
      <c r="E398" s="203"/>
      <c r="F398" s="202"/>
      <c r="G398" s="203"/>
    </row>
    <row r="399" spans="1:7" x14ac:dyDescent="0.25">
      <c r="A399" s="175"/>
      <c r="B399" s="202"/>
      <c r="C399" s="203"/>
      <c r="D399" s="202"/>
      <c r="E399" s="203"/>
      <c r="F399" s="202"/>
      <c r="G399" s="203"/>
    </row>
    <row r="400" spans="1:7" x14ac:dyDescent="0.25">
      <c r="A400" s="175"/>
      <c r="B400" s="202"/>
      <c r="C400" s="203"/>
      <c r="D400" s="202"/>
      <c r="E400" s="203"/>
      <c r="F400" s="202"/>
      <c r="G400" s="203"/>
    </row>
    <row r="401" spans="1:7" x14ac:dyDescent="0.25">
      <c r="A401" s="175"/>
      <c r="B401" s="202"/>
      <c r="C401" s="203"/>
      <c r="D401" s="202"/>
      <c r="E401" s="203"/>
      <c r="F401" s="202"/>
      <c r="G401" s="203"/>
    </row>
    <row r="402" spans="1:7" x14ac:dyDescent="0.25">
      <c r="A402" s="175"/>
      <c r="B402" s="202"/>
      <c r="C402" s="203"/>
      <c r="D402" s="202"/>
      <c r="E402" s="203"/>
      <c r="F402" s="202"/>
      <c r="G402" s="203"/>
    </row>
    <row r="403" spans="1:7" x14ac:dyDescent="0.25">
      <c r="A403" s="175"/>
      <c r="B403" s="202"/>
      <c r="C403" s="203"/>
      <c r="D403" s="202"/>
      <c r="E403" s="203"/>
      <c r="F403" s="202"/>
      <c r="G403" s="203"/>
    </row>
    <row r="404" spans="1:7" x14ac:dyDescent="0.25">
      <c r="A404" s="175"/>
      <c r="B404" s="202"/>
      <c r="C404" s="203"/>
      <c r="D404" s="202"/>
      <c r="E404" s="203"/>
      <c r="F404" s="202"/>
      <c r="G404" s="203"/>
    </row>
    <row r="405" spans="1:7" x14ac:dyDescent="0.25">
      <c r="A405" s="175"/>
      <c r="B405" s="202"/>
      <c r="C405" s="203"/>
      <c r="D405" s="202"/>
      <c r="E405" s="203"/>
      <c r="F405" s="202"/>
      <c r="G405" s="203"/>
    </row>
    <row r="406" spans="1:7" x14ac:dyDescent="0.25">
      <c r="A406" s="175"/>
      <c r="B406" s="202"/>
      <c r="C406" s="203"/>
      <c r="D406" s="202"/>
      <c r="E406" s="203"/>
      <c r="F406" s="202"/>
      <c r="G406" s="203"/>
    </row>
    <row r="407" spans="1:7" x14ac:dyDescent="0.25">
      <c r="A407" s="175"/>
      <c r="B407" s="202"/>
      <c r="C407" s="203"/>
      <c r="D407" s="202"/>
      <c r="E407" s="203"/>
      <c r="F407" s="202"/>
      <c r="G407" s="203"/>
    </row>
    <row r="408" spans="1:7" x14ac:dyDescent="0.25">
      <c r="A408" s="175"/>
      <c r="B408" s="202"/>
      <c r="C408" s="203"/>
      <c r="D408" s="202"/>
      <c r="E408" s="203"/>
      <c r="F408" s="202"/>
      <c r="G408" s="203"/>
    </row>
    <row r="409" spans="1:7" x14ac:dyDescent="0.25">
      <c r="A409" s="175"/>
      <c r="B409" s="202"/>
      <c r="C409" s="203"/>
      <c r="D409" s="202"/>
      <c r="E409" s="203"/>
      <c r="F409" s="202"/>
      <c r="G409" s="203"/>
    </row>
    <row r="410" spans="1:7" x14ac:dyDescent="0.25">
      <c r="A410" s="175"/>
      <c r="B410" s="202"/>
      <c r="C410" s="203"/>
      <c r="D410" s="202"/>
      <c r="E410" s="203"/>
      <c r="F410" s="202"/>
      <c r="G410" s="203"/>
    </row>
    <row r="411" spans="1:7" x14ac:dyDescent="0.25">
      <c r="A411" s="175"/>
      <c r="B411" s="202"/>
      <c r="C411" s="203"/>
      <c r="D411" s="202"/>
      <c r="E411" s="203"/>
      <c r="F411" s="202"/>
      <c r="G411" s="203"/>
    </row>
    <row r="412" spans="1:7" x14ac:dyDescent="0.25">
      <c r="A412" s="175"/>
      <c r="B412" s="202"/>
      <c r="C412" s="203"/>
      <c r="D412" s="202"/>
      <c r="E412" s="203"/>
      <c r="F412" s="202"/>
      <c r="G412" s="203"/>
    </row>
    <row r="413" spans="1:7" x14ac:dyDescent="0.25">
      <c r="A413" s="175"/>
      <c r="B413" s="202"/>
      <c r="C413" s="203"/>
      <c r="D413" s="202"/>
      <c r="E413" s="203"/>
      <c r="F413" s="202"/>
      <c r="G413" s="203"/>
    </row>
    <row r="414" spans="1:7" x14ac:dyDescent="0.25">
      <c r="A414" s="175"/>
      <c r="B414" s="202"/>
      <c r="C414" s="203"/>
      <c r="D414" s="202"/>
      <c r="E414" s="203"/>
      <c r="F414" s="202"/>
      <c r="G414" s="203"/>
    </row>
    <row r="415" spans="1:7" x14ac:dyDescent="0.25">
      <c r="A415" s="175"/>
      <c r="B415" s="202"/>
      <c r="C415" s="203"/>
      <c r="D415" s="202"/>
      <c r="E415" s="203"/>
      <c r="F415" s="202"/>
      <c r="G415" s="203"/>
    </row>
    <row r="416" spans="1:7" x14ac:dyDescent="0.25">
      <c r="A416" s="175"/>
      <c r="B416" s="202"/>
      <c r="C416" s="203"/>
      <c r="D416" s="202"/>
      <c r="E416" s="203"/>
      <c r="F416" s="202"/>
      <c r="G416" s="203"/>
    </row>
    <row r="417" spans="1:7" x14ac:dyDescent="0.25">
      <c r="A417" s="175"/>
      <c r="B417" s="202"/>
      <c r="C417" s="203"/>
      <c r="D417" s="202"/>
      <c r="E417" s="203"/>
      <c r="F417" s="202"/>
      <c r="G417" s="203"/>
    </row>
    <row r="418" spans="1:7" x14ac:dyDescent="0.25">
      <c r="A418" s="175"/>
      <c r="B418" s="202"/>
      <c r="C418" s="203"/>
      <c r="D418" s="202"/>
      <c r="E418" s="203"/>
      <c r="F418" s="202"/>
      <c r="G418" s="203"/>
    </row>
    <row r="419" spans="1:7" x14ac:dyDescent="0.25">
      <c r="A419" s="175"/>
      <c r="B419" s="202"/>
      <c r="C419" s="203"/>
      <c r="D419" s="202"/>
      <c r="E419" s="203"/>
      <c r="F419" s="202"/>
      <c r="G419" s="203"/>
    </row>
    <row r="420" spans="1:7" x14ac:dyDescent="0.25">
      <c r="A420" s="175"/>
      <c r="B420" s="202"/>
      <c r="C420" s="203"/>
      <c r="D420" s="202"/>
      <c r="E420" s="203"/>
      <c r="F420" s="202"/>
      <c r="G420" s="203"/>
    </row>
    <row r="421" spans="1:7" x14ac:dyDescent="0.25">
      <c r="A421" s="175"/>
      <c r="B421" s="202"/>
      <c r="C421" s="203"/>
      <c r="D421" s="202"/>
      <c r="E421" s="203"/>
      <c r="F421" s="202"/>
      <c r="G421" s="203"/>
    </row>
    <row r="422" spans="1:7" x14ac:dyDescent="0.25">
      <c r="A422" s="175"/>
      <c r="B422" s="202"/>
      <c r="C422" s="203"/>
      <c r="D422" s="202"/>
      <c r="E422" s="203"/>
      <c r="F422" s="202"/>
      <c r="G422" s="203"/>
    </row>
    <row r="423" spans="1:7" x14ac:dyDescent="0.25">
      <c r="A423" s="175"/>
      <c r="B423" s="202"/>
      <c r="C423" s="203"/>
      <c r="D423" s="202"/>
      <c r="E423" s="203"/>
      <c r="F423" s="202"/>
      <c r="G423" s="203"/>
    </row>
    <row r="424" spans="1:7" x14ac:dyDescent="0.25">
      <c r="A424" s="175"/>
      <c r="B424" s="202"/>
      <c r="C424" s="203"/>
      <c r="D424" s="202"/>
      <c r="E424" s="203"/>
      <c r="F424" s="202"/>
      <c r="G424" s="203"/>
    </row>
    <row r="425" spans="1:7" x14ac:dyDescent="0.25">
      <c r="A425" s="175"/>
      <c r="B425" s="202"/>
      <c r="C425" s="203"/>
      <c r="D425" s="202"/>
      <c r="E425" s="203"/>
      <c r="F425" s="202"/>
      <c r="G425" s="203"/>
    </row>
    <row r="426" spans="1:7" x14ac:dyDescent="0.25">
      <c r="A426" s="175"/>
      <c r="B426" s="202"/>
      <c r="C426" s="203"/>
      <c r="D426" s="202"/>
      <c r="E426" s="203"/>
      <c r="F426" s="202"/>
      <c r="G426" s="203"/>
    </row>
    <row r="427" spans="1:7" x14ac:dyDescent="0.25">
      <c r="A427" s="175"/>
      <c r="B427" s="202"/>
      <c r="C427" s="203"/>
      <c r="D427" s="202"/>
      <c r="E427" s="203"/>
      <c r="F427" s="202"/>
      <c r="G427" s="203"/>
    </row>
    <row r="428" spans="1:7" x14ac:dyDescent="0.25">
      <c r="A428" s="175"/>
      <c r="B428" s="202"/>
      <c r="C428" s="203"/>
      <c r="D428" s="202"/>
      <c r="E428" s="203"/>
      <c r="F428" s="202"/>
      <c r="G428" s="203"/>
    </row>
    <row r="429" spans="1:7" x14ac:dyDescent="0.25">
      <c r="A429" s="175"/>
      <c r="B429" s="202"/>
      <c r="C429" s="203"/>
      <c r="D429" s="202"/>
      <c r="E429" s="203"/>
      <c r="F429" s="202"/>
      <c r="G429" s="203"/>
    </row>
    <row r="430" spans="1:7" x14ac:dyDescent="0.25">
      <c r="A430" s="175"/>
      <c r="B430" s="202"/>
      <c r="C430" s="203"/>
      <c r="D430" s="202"/>
      <c r="E430" s="203"/>
      <c r="F430" s="202"/>
      <c r="G430" s="203"/>
    </row>
    <row r="431" spans="1:7" x14ac:dyDescent="0.25">
      <c r="A431" s="175"/>
      <c r="B431" s="202"/>
      <c r="C431" s="203"/>
      <c r="D431" s="202"/>
      <c r="E431" s="203"/>
      <c r="F431" s="202"/>
      <c r="G431" s="203"/>
    </row>
    <row r="432" spans="1:7" x14ac:dyDescent="0.25">
      <c r="A432" s="175"/>
      <c r="B432" s="202"/>
      <c r="C432" s="203"/>
      <c r="D432" s="202"/>
      <c r="E432" s="203"/>
      <c r="F432" s="202"/>
      <c r="G432" s="203"/>
    </row>
    <row r="433" spans="1:7" x14ac:dyDescent="0.25">
      <c r="A433" s="175"/>
      <c r="B433" s="202"/>
      <c r="C433" s="203"/>
      <c r="D433" s="202"/>
      <c r="E433" s="203"/>
      <c r="F433" s="202"/>
      <c r="G433" s="203"/>
    </row>
    <row r="434" spans="1:7" x14ac:dyDescent="0.25">
      <c r="A434" s="175"/>
      <c r="B434" s="202"/>
      <c r="C434" s="203"/>
      <c r="D434" s="202"/>
      <c r="E434" s="203"/>
      <c r="F434" s="202"/>
      <c r="G434" s="203"/>
    </row>
    <row r="435" spans="1:7" x14ac:dyDescent="0.25">
      <c r="A435" s="175"/>
      <c r="B435" s="202"/>
      <c r="C435" s="203"/>
      <c r="D435" s="202"/>
      <c r="E435" s="203"/>
      <c r="F435" s="202"/>
      <c r="G435" s="203"/>
    </row>
    <row r="436" spans="1:7" x14ac:dyDescent="0.25">
      <c r="A436" s="175"/>
      <c r="B436" s="202"/>
      <c r="C436" s="203"/>
      <c r="D436" s="202"/>
      <c r="E436" s="203"/>
      <c r="F436" s="202"/>
      <c r="G436" s="203"/>
    </row>
    <row r="437" spans="1:7" x14ac:dyDescent="0.25">
      <c r="A437" s="175"/>
      <c r="B437" s="202"/>
      <c r="C437" s="203"/>
      <c r="D437" s="202"/>
      <c r="E437" s="203"/>
      <c r="F437" s="202"/>
      <c r="G437" s="203"/>
    </row>
    <row r="438" spans="1:7" x14ac:dyDescent="0.25">
      <c r="A438" s="175"/>
      <c r="B438" s="202"/>
      <c r="C438" s="203"/>
      <c r="D438" s="202"/>
      <c r="E438" s="203"/>
      <c r="F438" s="202"/>
      <c r="G438" s="203"/>
    </row>
    <row r="439" spans="1:7" x14ac:dyDescent="0.25">
      <c r="A439" s="175"/>
      <c r="B439" s="202"/>
      <c r="C439" s="203"/>
      <c r="D439" s="202"/>
      <c r="E439" s="203"/>
      <c r="F439" s="202"/>
      <c r="G439" s="203"/>
    </row>
    <row r="440" spans="1:7" x14ac:dyDescent="0.25">
      <c r="A440" s="175"/>
      <c r="B440" s="202"/>
      <c r="C440" s="203"/>
      <c r="D440" s="202"/>
      <c r="E440" s="203"/>
      <c r="F440" s="202"/>
      <c r="G440" s="203"/>
    </row>
    <row r="441" spans="1:7" x14ac:dyDescent="0.25">
      <c r="A441" s="175"/>
      <c r="B441" s="202"/>
      <c r="C441" s="203"/>
      <c r="D441" s="202"/>
      <c r="E441" s="203"/>
      <c r="F441" s="202"/>
      <c r="G441" s="203"/>
    </row>
    <row r="442" spans="1:7" x14ac:dyDescent="0.25">
      <c r="A442" s="175"/>
      <c r="B442" s="202"/>
      <c r="C442" s="203"/>
      <c r="D442" s="202"/>
      <c r="E442" s="203"/>
      <c r="F442" s="202"/>
      <c r="G442" s="203"/>
    </row>
    <row r="443" spans="1:7" x14ac:dyDescent="0.25">
      <c r="A443" s="175"/>
      <c r="B443" s="202"/>
      <c r="C443" s="203"/>
      <c r="D443" s="202"/>
      <c r="E443" s="203"/>
      <c r="F443" s="202"/>
      <c r="G443" s="203"/>
    </row>
    <row r="444" spans="1:7" x14ac:dyDescent="0.25">
      <c r="A444" s="175"/>
      <c r="B444" s="202"/>
      <c r="C444" s="203"/>
      <c r="D444" s="202"/>
      <c r="E444" s="203"/>
      <c r="F444" s="202"/>
      <c r="G444" s="203"/>
    </row>
    <row r="445" spans="1:7" x14ac:dyDescent="0.25">
      <c r="A445" s="175"/>
      <c r="B445" s="202"/>
      <c r="C445" s="203"/>
      <c r="D445" s="202"/>
      <c r="E445" s="203"/>
      <c r="F445" s="202"/>
      <c r="G445" s="203"/>
    </row>
    <row r="446" spans="1:7" x14ac:dyDescent="0.25">
      <c r="A446" s="175"/>
      <c r="B446" s="202"/>
      <c r="C446" s="203"/>
      <c r="D446" s="202"/>
      <c r="E446" s="203"/>
      <c r="F446" s="202"/>
      <c r="G446" s="203"/>
    </row>
    <row r="447" spans="1:7" x14ac:dyDescent="0.25">
      <c r="A447" s="175"/>
      <c r="B447" s="202"/>
      <c r="C447" s="203"/>
      <c r="D447" s="202"/>
      <c r="E447" s="203"/>
      <c r="F447" s="202"/>
      <c r="G447" s="203"/>
    </row>
    <row r="448" spans="1:7" x14ac:dyDescent="0.25">
      <c r="A448" s="175"/>
      <c r="B448" s="202"/>
      <c r="C448" s="203"/>
      <c r="D448" s="202"/>
      <c r="E448" s="203"/>
      <c r="F448" s="202"/>
      <c r="G448" s="203"/>
    </row>
    <row r="449" spans="1:7" x14ac:dyDescent="0.25">
      <c r="A449" s="175"/>
      <c r="B449" s="202"/>
      <c r="C449" s="203"/>
      <c r="D449" s="202"/>
      <c r="E449" s="203"/>
      <c r="F449" s="202"/>
      <c r="G449" s="203"/>
    </row>
    <row r="450" spans="1:7" x14ac:dyDescent="0.25">
      <c r="A450" s="175"/>
      <c r="B450" s="202"/>
      <c r="C450" s="203"/>
      <c r="D450" s="202"/>
      <c r="E450" s="203"/>
      <c r="F450" s="202"/>
      <c r="G450" s="203"/>
    </row>
    <row r="451" spans="1:7" x14ac:dyDescent="0.25">
      <c r="A451" s="175"/>
      <c r="B451" s="202"/>
      <c r="C451" s="203"/>
      <c r="D451" s="202"/>
      <c r="E451" s="203"/>
      <c r="F451" s="202"/>
      <c r="G451" s="203"/>
    </row>
    <row r="452" spans="1:7" x14ac:dyDescent="0.25">
      <c r="A452" s="175"/>
      <c r="B452" s="202"/>
      <c r="C452" s="203"/>
      <c r="D452" s="202"/>
      <c r="E452" s="203"/>
      <c r="F452" s="202"/>
      <c r="G452" s="203"/>
    </row>
    <row r="453" spans="1:7" x14ac:dyDescent="0.25">
      <c r="A453" s="175"/>
      <c r="B453" s="202"/>
      <c r="C453" s="203"/>
      <c r="D453" s="202"/>
      <c r="E453" s="203"/>
      <c r="F453" s="202"/>
      <c r="G453" s="203"/>
    </row>
    <row r="454" spans="1:7" x14ac:dyDescent="0.25">
      <c r="A454" s="175"/>
      <c r="B454" s="202"/>
      <c r="C454" s="203"/>
      <c r="D454" s="202"/>
      <c r="E454" s="203"/>
      <c r="F454" s="202"/>
      <c r="G454" s="203"/>
    </row>
    <row r="455" spans="1:7" x14ac:dyDescent="0.25">
      <c r="A455" s="175"/>
      <c r="B455" s="202"/>
      <c r="C455" s="203"/>
      <c r="D455" s="202"/>
      <c r="E455" s="203"/>
      <c r="F455" s="202"/>
      <c r="G455" s="203"/>
    </row>
    <row r="456" spans="1:7" x14ac:dyDescent="0.25">
      <c r="A456" s="175"/>
      <c r="B456" s="202"/>
      <c r="C456" s="203"/>
      <c r="D456" s="202"/>
      <c r="E456" s="203"/>
      <c r="F456" s="202"/>
      <c r="G456" s="203"/>
    </row>
    <row r="457" spans="1:7" x14ac:dyDescent="0.25">
      <c r="A457" s="175"/>
      <c r="B457" s="202"/>
      <c r="C457" s="203"/>
      <c r="D457" s="202"/>
      <c r="E457" s="203"/>
      <c r="F457" s="202"/>
      <c r="G457" s="203"/>
    </row>
    <row r="458" spans="1:7" x14ac:dyDescent="0.25">
      <c r="A458" s="175"/>
      <c r="B458" s="202"/>
      <c r="C458" s="203"/>
      <c r="D458" s="202"/>
      <c r="E458" s="203"/>
      <c r="F458" s="202"/>
      <c r="G458" s="203"/>
    </row>
    <row r="459" spans="1:7" x14ac:dyDescent="0.25">
      <c r="A459" s="175"/>
      <c r="B459" s="202"/>
      <c r="C459" s="203"/>
      <c r="D459" s="202"/>
      <c r="E459" s="203"/>
      <c r="F459" s="202"/>
      <c r="G459" s="203"/>
    </row>
    <row r="460" spans="1:7" x14ac:dyDescent="0.25">
      <c r="A460" s="175"/>
      <c r="B460" s="202"/>
      <c r="C460" s="203"/>
      <c r="D460" s="202"/>
      <c r="E460" s="203"/>
      <c r="F460" s="202"/>
      <c r="G460" s="203"/>
    </row>
    <row r="461" spans="1:7" x14ac:dyDescent="0.25">
      <c r="A461" s="175"/>
      <c r="B461" s="202"/>
      <c r="C461" s="203"/>
      <c r="D461" s="202"/>
      <c r="E461" s="203"/>
      <c r="F461" s="202"/>
      <c r="G461" s="203"/>
    </row>
    <row r="462" spans="1:7" x14ac:dyDescent="0.25">
      <c r="A462" s="175"/>
      <c r="B462" s="202"/>
      <c r="C462" s="203"/>
      <c r="D462" s="202"/>
      <c r="E462" s="203"/>
      <c r="F462" s="202"/>
      <c r="G462" s="203"/>
    </row>
    <row r="463" spans="1:7" x14ac:dyDescent="0.25">
      <c r="A463" s="175"/>
      <c r="B463" s="202"/>
      <c r="C463" s="203"/>
      <c r="D463" s="202"/>
      <c r="E463" s="203"/>
      <c r="F463" s="202"/>
      <c r="G463" s="203"/>
    </row>
    <row r="464" spans="1:7" x14ac:dyDescent="0.25">
      <c r="A464" s="175"/>
      <c r="B464" s="202"/>
      <c r="C464" s="203"/>
      <c r="D464" s="202"/>
      <c r="E464" s="203"/>
      <c r="F464" s="202"/>
      <c r="G464" s="203"/>
    </row>
    <row r="465" spans="1:7" x14ac:dyDescent="0.25">
      <c r="A465" s="175"/>
      <c r="B465" s="202"/>
      <c r="C465" s="203"/>
      <c r="D465" s="202"/>
      <c r="E465" s="203"/>
      <c r="F465" s="202"/>
      <c r="G465" s="203"/>
    </row>
    <row r="466" spans="1:7" x14ac:dyDescent="0.25">
      <c r="A466" s="175"/>
      <c r="B466" s="202"/>
      <c r="C466" s="203"/>
      <c r="D466" s="202"/>
      <c r="E466" s="203"/>
      <c r="F466" s="202"/>
      <c r="G466" s="203"/>
    </row>
    <row r="467" spans="1:7" x14ac:dyDescent="0.25">
      <c r="A467" s="175"/>
      <c r="B467" s="202"/>
      <c r="C467" s="203"/>
      <c r="D467" s="202"/>
      <c r="E467" s="203"/>
      <c r="F467" s="202"/>
      <c r="G467" s="203"/>
    </row>
    <row r="468" spans="1:7" x14ac:dyDescent="0.25">
      <c r="A468" s="175"/>
      <c r="B468" s="202"/>
      <c r="C468" s="203"/>
      <c r="D468" s="202"/>
      <c r="E468" s="203"/>
      <c r="F468" s="202"/>
      <c r="G468" s="203"/>
    </row>
    <row r="469" spans="1:7" x14ac:dyDescent="0.25">
      <c r="A469" s="175"/>
      <c r="B469" s="202"/>
      <c r="C469" s="203"/>
      <c r="D469" s="202"/>
      <c r="E469" s="203"/>
      <c r="F469" s="202"/>
      <c r="G469" s="203"/>
    </row>
    <row r="470" spans="1:7" x14ac:dyDescent="0.25">
      <c r="A470" s="175"/>
      <c r="B470" s="202"/>
      <c r="C470" s="203"/>
      <c r="D470" s="202"/>
      <c r="E470" s="203"/>
      <c r="F470" s="202"/>
      <c r="G470" s="203"/>
    </row>
    <row r="471" spans="1:7" x14ac:dyDescent="0.25">
      <c r="A471" s="175"/>
      <c r="B471" s="202"/>
      <c r="C471" s="203"/>
      <c r="D471" s="202"/>
      <c r="E471" s="203"/>
      <c r="F471" s="202"/>
      <c r="G471" s="203"/>
    </row>
    <row r="472" spans="1:7" x14ac:dyDescent="0.25">
      <c r="A472" s="175"/>
      <c r="B472" s="202"/>
      <c r="C472" s="203"/>
      <c r="D472" s="202"/>
      <c r="E472" s="203"/>
      <c r="F472" s="202"/>
      <c r="G472" s="203"/>
    </row>
    <row r="473" spans="1:7" x14ac:dyDescent="0.25">
      <c r="A473" s="175"/>
      <c r="B473" s="202"/>
      <c r="C473" s="203"/>
      <c r="D473" s="202"/>
      <c r="E473" s="203"/>
      <c r="F473" s="202"/>
      <c r="G473" s="203"/>
    </row>
    <row r="474" spans="1:7" x14ac:dyDescent="0.25">
      <c r="A474" s="175"/>
      <c r="B474" s="202"/>
      <c r="C474" s="203"/>
      <c r="D474" s="202"/>
      <c r="E474" s="203"/>
      <c r="F474" s="202"/>
      <c r="G474" s="203"/>
    </row>
    <row r="475" spans="1:7" x14ac:dyDescent="0.25">
      <c r="A475" s="175"/>
      <c r="B475" s="202"/>
      <c r="C475" s="203"/>
      <c r="D475" s="202"/>
      <c r="E475" s="203"/>
      <c r="F475" s="202"/>
      <c r="G475" s="203"/>
    </row>
    <row r="476" spans="1:7" x14ac:dyDescent="0.25">
      <c r="A476" s="175"/>
      <c r="B476" s="202"/>
      <c r="C476" s="203"/>
      <c r="D476" s="202"/>
      <c r="E476" s="203"/>
      <c r="F476" s="202"/>
      <c r="G476" s="203"/>
    </row>
    <row r="477" spans="1:7" x14ac:dyDescent="0.25">
      <c r="A477" s="175"/>
      <c r="B477" s="202"/>
      <c r="C477" s="203"/>
      <c r="D477" s="202"/>
      <c r="E477" s="203"/>
      <c r="F477" s="202"/>
      <c r="G477" s="203"/>
    </row>
    <row r="478" spans="1:7" x14ac:dyDescent="0.25">
      <c r="A478" s="175"/>
      <c r="B478" s="202"/>
      <c r="C478" s="203"/>
      <c r="D478" s="202"/>
      <c r="E478" s="203"/>
      <c r="F478" s="202"/>
      <c r="G478" s="203"/>
    </row>
    <row r="479" spans="1:7" x14ac:dyDescent="0.25">
      <c r="A479" s="175"/>
      <c r="B479" s="202"/>
      <c r="C479" s="203"/>
      <c r="D479" s="202"/>
      <c r="E479" s="203"/>
      <c r="F479" s="202"/>
      <c r="G479" s="203"/>
    </row>
    <row r="480" spans="1:7" x14ac:dyDescent="0.25">
      <c r="A480" s="175"/>
      <c r="B480" s="202"/>
      <c r="C480" s="203"/>
      <c r="D480" s="202"/>
      <c r="E480" s="203"/>
      <c r="F480" s="202"/>
      <c r="G480" s="203"/>
    </row>
    <row r="481" spans="1:7" x14ac:dyDescent="0.25">
      <c r="A481" s="175"/>
      <c r="B481" s="202"/>
      <c r="C481" s="203"/>
      <c r="D481" s="202"/>
      <c r="E481" s="203"/>
      <c r="F481" s="202"/>
      <c r="G481" s="203"/>
    </row>
    <row r="482" spans="1:7" x14ac:dyDescent="0.25">
      <c r="A482" s="175"/>
      <c r="B482" s="202"/>
      <c r="C482" s="203"/>
      <c r="D482" s="202"/>
      <c r="E482" s="203"/>
      <c r="F482" s="202"/>
      <c r="G482" s="203"/>
    </row>
    <row r="483" spans="1:7" x14ac:dyDescent="0.25">
      <c r="A483" s="175"/>
      <c r="B483" s="202"/>
      <c r="C483" s="203"/>
      <c r="D483" s="202"/>
      <c r="E483" s="203"/>
      <c r="F483" s="202"/>
      <c r="G483" s="203"/>
    </row>
    <row r="484" spans="1:7" x14ac:dyDescent="0.25">
      <c r="A484" s="175"/>
      <c r="B484" s="202"/>
      <c r="C484" s="203"/>
      <c r="D484" s="202"/>
      <c r="E484" s="203"/>
      <c r="F484" s="202"/>
      <c r="G484" s="203"/>
    </row>
    <row r="485" spans="1:7" x14ac:dyDescent="0.25">
      <c r="A485" s="175"/>
      <c r="B485" s="202"/>
      <c r="C485" s="203"/>
      <c r="D485" s="202"/>
      <c r="E485" s="203"/>
      <c r="F485" s="202"/>
      <c r="G485" s="203"/>
    </row>
    <row r="486" spans="1:7" x14ac:dyDescent="0.25">
      <c r="A486" s="175"/>
      <c r="B486" s="202"/>
      <c r="C486" s="203"/>
      <c r="D486" s="202"/>
      <c r="E486" s="203"/>
      <c r="F486" s="202"/>
      <c r="G486" s="203"/>
    </row>
    <row r="487" spans="1:7" x14ac:dyDescent="0.25">
      <c r="A487" s="175"/>
      <c r="B487" s="202"/>
      <c r="C487" s="203"/>
      <c r="D487" s="202"/>
      <c r="E487" s="203"/>
      <c r="F487" s="202"/>
      <c r="G487" s="203"/>
    </row>
    <row r="488" spans="1:7" x14ac:dyDescent="0.25">
      <c r="A488" s="175"/>
      <c r="B488" s="202"/>
      <c r="C488" s="203"/>
      <c r="D488" s="202"/>
      <c r="E488" s="203"/>
      <c r="F488" s="202"/>
      <c r="G488" s="203"/>
    </row>
    <row r="489" spans="1:7" x14ac:dyDescent="0.25">
      <c r="A489" s="175"/>
      <c r="B489" s="202"/>
      <c r="C489" s="203"/>
      <c r="D489" s="202"/>
      <c r="E489" s="203"/>
      <c r="F489" s="202"/>
      <c r="G489" s="203"/>
    </row>
    <row r="490" spans="1:7" x14ac:dyDescent="0.25">
      <c r="A490" s="175"/>
      <c r="B490" s="202"/>
      <c r="C490" s="203"/>
      <c r="D490" s="202"/>
      <c r="E490" s="203"/>
      <c r="F490" s="202"/>
      <c r="G490" s="203"/>
    </row>
    <row r="491" spans="1:7" x14ac:dyDescent="0.25">
      <c r="A491" s="175"/>
      <c r="B491" s="202"/>
      <c r="C491" s="203"/>
      <c r="D491" s="202"/>
      <c r="E491" s="203"/>
      <c r="F491" s="202"/>
      <c r="G491" s="203"/>
    </row>
    <row r="492" spans="1:7" x14ac:dyDescent="0.25">
      <c r="A492" s="175"/>
      <c r="B492" s="202"/>
      <c r="C492" s="203"/>
      <c r="D492" s="202"/>
      <c r="E492" s="203"/>
      <c r="F492" s="202"/>
      <c r="G492" s="203"/>
    </row>
    <row r="493" spans="1:7" x14ac:dyDescent="0.25">
      <c r="A493" s="175"/>
      <c r="B493" s="202"/>
      <c r="C493" s="203"/>
      <c r="D493" s="202"/>
      <c r="E493" s="203"/>
      <c r="F493" s="202"/>
      <c r="G493" s="203"/>
    </row>
    <row r="494" spans="1:7" x14ac:dyDescent="0.25">
      <c r="A494" s="175"/>
      <c r="B494" s="202"/>
      <c r="C494" s="203"/>
      <c r="D494" s="202"/>
      <c r="E494" s="203"/>
      <c r="F494" s="202"/>
      <c r="G494" s="203"/>
    </row>
    <row r="495" spans="1:7" x14ac:dyDescent="0.25">
      <c r="A495" s="175"/>
      <c r="B495" s="202"/>
      <c r="C495" s="203"/>
      <c r="D495" s="202"/>
      <c r="E495" s="203"/>
      <c r="F495" s="202"/>
      <c r="G495" s="203"/>
    </row>
    <row r="496" spans="1:7" x14ac:dyDescent="0.25">
      <c r="A496" s="175"/>
      <c r="B496" s="202"/>
      <c r="C496" s="203"/>
      <c r="D496" s="202"/>
      <c r="E496" s="203"/>
      <c r="F496" s="202"/>
      <c r="G496" s="203"/>
    </row>
    <row r="497" spans="1:7" x14ac:dyDescent="0.25">
      <c r="A497" s="175"/>
      <c r="B497" s="202"/>
      <c r="C497" s="203"/>
      <c r="D497" s="202"/>
      <c r="E497" s="203"/>
      <c r="F497" s="202"/>
      <c r="G497" s="203"/>
    </row>
    <row r="498" spans="1:7" x14ac:dyDescent="0.25">
      <c r="A498" s="175"/>
      <c r="B498" s="202"/>
      <c r="C498" s="203"/>
      <c r="D498" s="202"/>
      <c r="E498" s="203"/>
      <c r="F498" s="202"/>
      <c r="G498" s="203"/>
    </row>
    <row r="499" spans="1:7" x14ac:dyDescent="0.25">
      <c r="A499" s="175"/>
      <c r="B499" s="202"/>
      <c r="C499" s="203"/>
      <c r="D499" s="202"/>
      <c r="E499" s="203"/>
      <c r="F499" s="202"/>
      <c r="G499" s="203"/>
    </row>
    <row r="500" spans="1:7" x14ac:dyDescent="0.25">
      <c r="A500" s="175"/>
      <c r="B500" s="202"/>
      <c r="C500" s="203"/>
      <c r="D500" s="202"/>
      <c r="E500" s="203"/>
      <c r="F500" s="202"/>
      <c r="G500" s="203"/>
    </row>
    <row r="501" spans="1:7" x14ac:dyDescent="0.25">
      <c r="A501" s="175"/>
      <c r="B501" s="202"/>
      <c r="C501" s="203"/>
      <c r="D501" s="202"/>
      <c r="E501" s="203"/>
      <c r="F501" s="202"/>
      <c r="G501" s="203"/>
    </row>
    <row r="502" spans="1:7" x14ac:dyDescent="0.25">
      <c r="A502" s="175"/>
      <c r="B502" s="202"/>
      <c r="C502" s="203"/>
      <c r="D502" s="202"/>
      <c r="E502" s="203"/>
      <c r="F502" s="202"/>
      <c r="G502" s="203"/>
    </row>
    <row r="503" spans="1:7" x14ac:dyDescent="0.25">
      <c r="A503" s="175"/>
      <c r="B503" s="202"/>
      <c r="C503" s="203"/>
      <c r="D503" s="202"/>
      <c r="E503" s="203"/>
      <c r="F503" s="202"/>
      <c r="G503" s="203"/>
    </row>
    <row r="504" spans="1:7" x14ac:dyDescent="0.25">
      <c r="A504" s="175"/>
      <c r="B504" s="202"/>
      <c r="C504" s="203"/>
      <c r="D504" s="202"/>
      <c r="E504" s="203"/>
      <c r="F504" s="202"/>
      <c r="G504" s="203"/>
    </row>
    <row r="505" spans="1:7" x14ac:dyDescent="0.25">
      <c r="A505" s="175"/>
      <c r="B505" s="202"/>
      <c r="C505" s="203"/>
      <c r="D505" s="202"/>
      <c r="E505" s="203"/>
      <c r="F505" s="202"/>
      <c r="G505" s="203"/>
    </row>
    <row r="506" spans="1:7" x14ac:dyDescent="0.25">
      <c r="A506" s="175"/>
      <c r="B506" s="202"/>
      <c r="C506" s="203"/>
      <c r="D506" s="202"/>
      <c r="E506" s="203"/>
      <c r="F506" s="202"/>
      <c r="G506" s="203"/>
    </row>
    <row r="507" spans="1:7" x14ac:dyDescent="0.25">
      <c r="A507" s="175"/>
      <c r="B507" s="202"/>
      <c r="C507" s="203"/>
      <c r="D507" s="202"/>
      <c r="E507" s="203"/>
      <c r="F507" s="202"/>
      <c r="G507" s="203"/>
    </row>
    <row r="508" spans="1:7" x14ac:dyDescent="0.25">
      <c r="A508" s="175"/>
      <c r="B508" s="202"/>
      <c r="C508" s="203"/>
      <c r="D508" s="202"/>
      <c r="E508" s="203"/>
      <c r="F508" s="202"/>
      <c r="G508" s="203"/>
    </row>
    <row r="509" spans="1:7" x14ac:dyDescent="0.25">
      <c r="A509" s="175"/>
      <c r="B509" s="202"/>
      <c r="C509" s="203"/>
      <c r="D509" s="202"/>
      <c r="E509" s="203"/>
      <c r="F509" s="202"/>
      <c r="G509" s="203"/>
    </row>
    <row r="510" spans="1:7" x14ac:dyDescent="0.25">
      <c r="A510" s="175"/>
      <c r="B510" s="202"/>
      <c r="C510" s="203"/>
      <c r="D510" s="202"/>
      <c r="E510" s="203"/>
      <c r="F510" s="202"/>
      <c r="G510" s="203"/>
    </row>
    <row r="511" spans="1:7" x14ac:dyDescent="0.25">
      <c r="A511" s="175"/>
      <c r="B511" s="202"/>
      <c r="C511" s="203"/>
      <c r="D511" s="202"/>
      <c r="E511" s="203"/>
      <c r="F511" s="202"/>
      <c r="G511" s="203"/>
    </row>
    <row r="512" spans="1:7" x14ac:dyDescent="0.25">
      <c r="A512" s="175"/>
      <c r="B512" s="202"/>
      <c r="C512" s="203"/>
      <c r="D512" s="202"/>
      <c r="E512" s="203"/>
      <c r="F512" s="202"/>
      <c r="G512" s="203"/>
    </row>
    <row r="513" spans="1:7" x14ac:dyDescent="0.25">
      <c r="A513" s="175"/>
      <c r="B513" s="202"/>
      <c r="C513" s="203"/>
      <c r="D513" s="202"/>
      <c r="E513" s="203"/>
      <c r="F513" s="202"/>
      <c r="G513" s="203"/>
    </row>
    <row r="514" spans="1:7" x14ac:dyDescent="0.25">
      <c r="A514" s="175"/>
      <c r="B514" s="202"/>
      <c r="C514" s="203"/>
      <c r="D514" s="202"/>
      <c r="E514" s="203"/>
      <c r="F514" s="202"/>
      <c r="G514" s="203"/>
    </row>
    <row r="515" spans="1:7" x14ac:dyDescent="0.25">
      <c r="A515" s="175"/>
      <c r="B515" s="202"/>
      <c r="C515" s="203"/>
      <c r="D515" s="202"/>
      <c r="E515" s="203"/>
      <c r="F515" s="202"/>
      <c r="G515" s="203"/>
    </row>
    <row r="516" spans="1:7" x14ac:dyDescent="0.25">
      <c r="A516" s="175"/>
      <c r="B516" s="202"/>
      <c r="C516" s="203"/>
      <c r="D516" s="202"/>
      <c r="E516" s="203"/>
      <c r="F516" s="202"/>
      <c r="G516" s="203"/>
    </row>
    <row r="517" spans="1:7" x14ac:dyDescent="0.25">
      <c r="A517" s="175"/>
      <c r="B517" s="202"/>
      <c r="C517" s="203"/>
      <c r="D517" s="202"/>
      <c r="E517" s="203"/>
      <c r="F517" s="202"/>
      <c r="G517" s="203"/>
    </row>
    <row r="518" spans="1:7" x14ac:dyDescent="0.25">
      <c r="A518" s="175"/>
      <c r="B518" s="202"/>
      <c r="C518" s="203"/>
      <c r="D518" s="202"/>
      <c r="E518" s="203"/>
      <c r="F518" s="202"/>
      <c r="G518" s="203"/>
    </row>
    <row r="519" spans="1:7" x14ac:dyDescent="0.25">
      <c r="A519" s="175"/>
      <c r="B519" s="202"/>
      <c r="C519" s="203"/>
      <c r="D519" s="202"/>
      <c r="E519" s="203"/>
      <c r="F519" s="202"/>
      <c r="G519" s="203"/>
    </row>
    <row r="520" spans="1:7" x14ac:dyDescent="0.25">
      <c r="A520" s="175"/>
      <c r="B520" s="202"/>
      <c r="C520" s="203"/>
      <c r="D520" s="202"/>
      <c r="E520" s="203"/>
      <c r="F520" s="202"/>
      <c r="G520" s="203"/>
    </row>
    <row r="521" spans="1:7" x14ac:dyDescent="0.25">
      <c r="A521" s="175"/>
      <c r="B521" s="202"/>
      <c r="C521" s="203"/>
      <c r="D521" s="202"/>
      <c r="E521" s="203"/>
      <c r="F521" s="202"/>
      <c r="G521" s="203"/>
    </row>
    <row r="522" spans="1:7" x14ac:dyDescent="0.25">
      <c r="A522" s="175"/>
      <c r="B522" s="202"/>
      <c r="C522" s="203"/>
      <c r="D522" s="202"/>
      <c r="E522" s="203"/>
      <c r="F522" s="202"/>
      <c r="G522" s="203"/>
    </row>
    <row r="523" spans="1:7" x14ac:dyDescent="0.25">
      <c r="A523" s="175"/>
      <c r="B523" s="202"/>
      <c r="C523" s="203"/>
      <c r="D523" s="202"/>
      <c r="E523" s="203"/>
      <c r="F523" s="202"/>
      <c r="G523" s="203"/>
    </row>
    <row r="524" spans="1:7" x14ac:dyDescent="0.25">
      <c r="A524" s="175"/>
      <c r="B524" s="202"/>
      <c r="C524" s="203"/>
      <c r="D524" s="202"/>
      <c r="E524" s="203"/>
      <c r="F524" s="202"/>
      <c r="G524" s="203"/>
    </row>
    <row r="525" spans="1:7" x14ac:dyDescent="0.25">
      <c r="A525" s="175"/>
      <c r="B525" s="202"/>
      <c r="C525" s="203"/>
      <c r="D525" s="202"/>
      <c r="E525" s="203"/>
      <c r="F525" s="202"/>
      <c r="G525" s="203"/>
    </row>
    <row r="526" spans="1:7" x14ac:dyDescent="0.25">
      <c r="A526" s="175"/>
      <c r="B526" s="202"/>
      <c r="C526" s="203"/>
      <c r="D526" s="202"/>
      <c r="E526" s="203"/>
      <c r="F526" s="202"/>
      <c r="G526" s="203"/>
    </row>
    <row r="527" spans="1:7" x14ac:dyDescent="0.25">
      <c r="A527" s="175"/>
      <c r="B527" s="202"/>
      <c r="C527" s="203"/>
      <c r="D527" s="202"/>
      <c r="E527" s="203"/>
      <c r="F527" s="202"/>
      <c r="G527" s="203"/>
    </row>
    <row r="528" spans="1:7" x14ac:dyDescent="0.25">
      <c r="A528" s="175"/>
      <c r="B528" s="202"/>
      <c r="C528" s="203"/>
      <c r="D528" s="202"/>
      <c r="E528" s="203"/>
      <c r="F528" s="202"/>
      <c r="G528" s="203"/>
    </row>
    <row r="529" spans="1:7" x14ac:dyDescent="0.25">
      <c r="A529" s="175"/>
      <c r="B529" s="202"/>
      <c r="C529" s="203"/>
      <c r="D529" s="202"/>
      <c r="E529" s="203"/>
      <c r="F529" s="202"/>
      <c r="G529" s="203"/>
    </row>
    <row r="530" spans="1:7" x14ac:dyDescent="0.25">
      <c r="A530" s="175"/>
      <c r="B530" s="202"/>
      <c r="C530" s="203"/>
      <c r="D530" s="202"/>
      <c r="E530" s="203"/>
      <c r="F530" s="202"/>
      <c r="G530" s="203"/>
    </row>
    <row r="531" spans="1:7" x14ac:dyDescent="0.25">
      <c r="A531" s="175"/>
      <c r="B531" s="202"/>
      <c r="C531" s="203"/>
      <c r="D531" s="202"/>
      <c r="E531" s="203"/>
      <c r="F531" s="202"/>
      <c r="G531" s="203"/>
    </row>
    <row r="532" spans="1:7" x14ac:dyDescent="0.25">
      <c r="A532" s="175"/>
      <c r="B532" s="202"/>
      <c r="C532" s="203"/>
      <c r="D532" s="202"/>
      <c r="E532" s="203"/>
      <c r="F532" s="202"/>
      <c r="G532" s="203"/>
    </row>
    <row r="533" spans="1:7" x14ac:dyDescent="0.25">
      <c r="A533" s="175"/>
      <c r="B533" s="202"/>
      <c r="C533" s="203"/>
      <c r="D533" s="202"/>
      <c r="E533" s="203"/>
      <c r="F533" s="202"/>
      <c r="G533" s="203"/>
    </row>
    <row r="534" spans="1:7" x14ac:dyDescent="0.25">
      <c r="A534" s="175"/>
      <c r="B534" s="202"/>
      <c r="C534" s="203"/>
      <c r="D534" s="202"/>
      <c r="E534" s="203"/>
      <c r="F534" s="202"/>
      <c r="G534" s="203"/>
    </row>
    <row r="535" spans="1:7" x14ac:dyDescent="0.25">
      <c r="A535" s="175"/>
      <c r="B535" s="202"/>
      <c r="C535" s="203"/>
      <c r="D535" s="202"/>
      <c r="E535" s="203"/>
      <c r="F535" s="202"/>
      <c r="G535" s="203"/>
    </row>
    <row r="536" spans="1:7" x14ac:dyDescent="0.25">
      <c r="A536" s="175"/>
      <c r="B536" s="202"/>
      <c r="C536" s="203"/>
      <c r="D536" s="202"/>
      <c r="E536" s="203"/>
      <c r="F536" s="202"/>
      <c r="G536" s="203"/>
    </row>
    <row r="537" spans="1:7" x14ac:dyDescent="0.25">
      <c r="A537" s="175"/>
      <c r="B537" s="202"/>
      <c r="C537" s="203"/>
      <c r="D537" s="202"/>
      <c r="E537" s="203"/>
      <c r="F537" s="202"/>
      <c r="G537" s="203"/>
    </row>
    <row r="538" spans="1:7" x14ac:dyDescent="0.25">
      <c r="A538" s="175"/>
      <c r="B538" s="202"/>
      <c r="C538" s="203"/>
      <c r="D538" s="202"/>
      <c r="E538" s="203"/>
      <c r="F538" s="202"/>
      <c r="G538" s="203"/>
    </row>
    <row r="539" spans="1:7" x14ac:dyDescent="0.25">
      <c r="A539" s="175"/>
      <c r="B539" s="202"/>
      <c r="C539" s="203"/>
      <c r="D539" s="202"/>
      <c r="E539" s="203"/>
      <c r="F539" s="202"/>
      <c r="G539" s="203"/>
    </row>
    <row r="540" spans="1:7" x14ac:dyDescent="0.25">
      <c r="A540" s="175"/>
      <c r="B540" s="202"/>
      <c r="C540" s="203"/>
      <c r="D540" s="202"/>
      <c r="E540" s="203"/>
      <c r="F540" s="202"/>
      <c r="G540" s="203"/>
    </row>
    <row r="541" spans="1:7" x14ac:dyDescent="0.25">
      <c r="A541" s="175"/>
      <c r="B541" s="202"/>
      <c r="C541" s="203"/>
      <c r="D541" s="202"/>
      <c r="E541" s="203"/>
      <c r="F541" s="202"/>
      <c r="G541" s="203"/>
    </row>
  </sheetData>
  <mergeCells count="8">
    <mergeCell ref="A16:B16"/>
    <mergeCell ref="A2:H2"/>
    <mergeCell ref="F1:H1"/>
    <mergeCell ref="A3:A4"/>
    <mergeCell ref="B3:B4"/>
    <mergeCell ref="C3:D3"/>
    <mergeCell ref="E3:F3"/>
    <mergeCell ref="G3:H3"/>
  </mergeCells>
  <pageMargins left="0.7" right="0.7" top="0.75" bottom="0.75" header="0.3" footer="0.3"/>
  <pageSetup paperSize="9" scale="82"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BreakPreview" zoomScale="120" zoomScaleNormal="100" zoomScaleSheetLayoutView="120" workbookViewId="0">
      <selection activeCell="I31" sqref="I31"/>
    </sheetView>
  </sheetViews>
  <sheetFormatPr defaultRowHeight="15" outlineLevelRow="2" x14ac:dyDescent="0.25"/>
  <cols>
    <col min="1" max="1" width="8.5703125" style="77" customWidth="1"/>
    <col min="2" max="2" width="25.28515625" style="77" customWidth="1"/>
    <col min="3" max="3" width="5.7109375" style="77" customWidth="1"/>
    <col min="4" max="4" width="12.42578125" style="77" customWidth="1"/>
    <col min="5" max="5" width="5.7109375" style="77" customWidth="1"/>
    <col min="6" max="6" width="12.85546875" style="86" customWidth="1"/>
    <col min="7" max="7" width="5.7109375" style="77" customWidth="1"/>
    <col min="8" max="8" width="11.7109375" style="86" customWidth="1"/>
    <col min="9" max="9" width="9.140625" style="77"/>
    <col min="10" max="256" width="9.140625" style="77" customWidth="1"/>
    <col min="257" max="257" width="8.5703125" style="77" customWidth="1"/>
    <col min="258" max="258" width="25.28515625" style="77" customWidth="1"/>
    <col min="259" max="259" width="5.7109375" style="77" customWidth="1"/>
    <col min="260" max="260" width="12.42578125" style="77" customWidth="1"/>
    <col min="261" max="261" width="5.7109375" style="77" customWidth="1"/>
    <col min="262" max="262" width="12.85546875" style="77" customWidth="1"/>
    <col min="263" max="263" width="5.7109375" style="77" customWidth="1"/>
    <col min="264" max="264" width="11.7109375" style="77" customWidth="1"/>
    <col min="265" max="265" width="9.140625" style="77"/>
    <col min="266" max="512" width="9.140625" style="77" customWidth="1"/>
    <col min="513" max="513" width="8.5703125" style="77" customWidth="1"/>
    <col min="514" max="514" width="25.28515625" style="77" customWidth="1"/>
    <col min="515" max="515" width="5.7109375" style="77" customWidth="1"/>
    <col min="516" max="516" width="12.42578125" style="77" customWidth="1"/>
    <col min="517" max="517" width="5.7109375" style="77" customWidth="1"/>
    <col min="518" max="518" width="12.85546875" style="77" customWidth="1"/>
    <col min="519" max="519" width="5.7109375" style="77" customWidth="1"/>
    <col min="520" max="520" width="11.7109375" style="77" customWidth="1"/>
    <col min="521" max="521" width="9.140625" style="77"/>
    <col min="522" max="768" width="9.140625" style="77" customWidth="1"/>
    <col min="769" max="769" width="8.5703125" style="77" customWidth="1"/>
    <col min="770" max="770" width="25.28515625" style="77" customWidth="1"/>
    <col min="771" max="771" width="5.7109375" style="77" customWidth="1"/>
    <col min="772" max="772" width="12.42578125" style="77" customWidth="1"/>
    <col min="773" max="773" width="5.7109375" style="77" customWidth="1"/>
    <col min="774" max="774" width="12.85546875" style="77" customWidth="1"/>
    <col min="775" max="775" width="5.7109375" style="77" customWidth="1"/>
    <col min="776" max="776" width="11.7109375" style="77" customWidth="1"/>
    <col min="777" max="777" width="9.140625" style="77"/>
    <col min="778" max="1024" width="9.140625" style="77" customWidth="1"/>
    <col min="1025" max="1025" width="8.5703125" style="77" customWidth="1"/>
    <col min="1026" max="1026" width="25.28515625" style="77" customWidth="1"/>
    <col min="1027" max="1027" width="5.7109375" style="77" customWidth="1"/>
    <col min="1028" max="1028" width="12.42578125" style="77" customWidth="1"/>
    <col min="1029" max="1029" width="5.7109375" style="77" customWidth="1"/>
    <col min="1030" max="1030" width="12.85546875" style="77" customWidth="1"/>
    <col min="1031" max="1031" width="5.7109375" style="77" customWidth="1"/>
    <col min="1032" max="1032" width="11.7109375" style="77" customWidth="1"/>
    <col min="1033" max="1033" width="9.140625" style="77"/>
    <col min="1034" max="1280" width="9.140625" style="77" customWidth="1"/>
    <col min="1281" max="1281" width="8.5703125" style="77" customWidth="1"/>
    <col min="1282" max="1282" width="25.28515625" style="77" customWidth="1"/>
    <col min="1283" max="1283" width="5.7109375" style="77" customWidth="1"/>
    <col min="1284" max="1284" width="12.42578125" style="77" customWidth="1"/>
    <col min="1285" max="1285" width="5.7109375" style="77" customWidth="1"/>
    <col min="1286" max="1286" width="12.85546875" style="77" customWidth="1"/>
    <col min="1287" max="1287" width="5.7109375" style="77" customWidth="1"/>
    <col min="1288" max="1288" width="11.7109375" style="77" customWidth="1"/>
    <col min="1289" max="1289" width="9.140625" style="77"/>
    <col min="1290" max="1536" width="9.140625" style="77" customWidth="1"/>
    <col min="1537" max="1537" width="8.5703125" style="77" customWidth="1"/>
    <col min="1538" max="1538" width="25.28515625" style="77" customWidth="1"/>
    <col min="1539" max="1539" width="5.7109375" style="77" customWidth="1"/>
    <col min="1540" max="1540" width="12.42578125" style="77" customWidth="1"/>
    <col min="1541" max="1541" width="5.7109375" style="77" customWidth="1"/>
    <col min="1542" max="1542" width="12.85546875" style="77" customWidth="1"/>
    <col min="1543" max="1543" width="5.7109375" style="77" customWidth="1"/>
    <col min="1544" max="1544" width="11.7109375" style="77" customWidth="1"/>
    <col min="1545" max="1545" width="9.140625" style="77"/>
    <col min="1546" max="1792" width="9.140625" style="77" customWidth="1"/>
    <col min="1793" max="1793" width="8.5703125" style="77" customWidth="1"/>
    <col min="1794" max="1794" width="25.28515625" style="77" customWidth="1"/>
    <col min="1795" max="1795" width="5.7109375" style="77" customWidth="1"/>
    <col min="1796" max="1796" width="12.42578125" style="77" customWidth="1"/>
    <col min="1797" max="1797" width="5.7109375" style="77" customWidth="1"/>
    <col min="1798" max="1798" width="12.85546875" style="77" customWidth="1"/>
    <col min="1799" max="1799" width="5.7109375" style="77" customWidth="1"/>
    <col min="1800" max="1800" width="11.7109375" style="77" customWidth="1"/>
    <col min="1801" max="1801" width="9.140625" style="77"/>
    <col min="1802" max="2048" width="9.140625" style="77" customWidth="1"/>
    <col min="2049" max="2049" width="8.5703125" style="77" customWidth="1"/>
    <col min="2050" max="2050" width="25.28515625" style="77" customWidth="1"/>
    <col min="2051" max="2051" width="5.7109375" style="77" customWidth="1"/>
    <col min="2052" max="2052" width="12.42578125" style="77" customWidth="1"/>
    <col min="2053" max="2053" width="5.7109375" style="77" customWidth="1"/>
    <col min="2054" max="2054" width="12.85546875" style="77" customWidth="1"/>
    <col min="2055" max="2055" width="5.7109375" style="77" customWidth="1"/>
    <col min="2056" max="2056" width="11.7109375" style="77" customWidth="1"/>
    <col min="2057" max="2057" width="9.140625" style="77"/>
    <col min="2058" max="2304" width="9.140625" style="77" customWidth="1"/>
    <col min="2305" max="2305" width="8.5703125" style="77" customWidth="1"/>
    <col min="2306" max="2306" width="25.28515625" style="77" customWidth="1"/>
    <col min="2307" max="2307" width="5.7109375" style="77" customWidth="1"/>
    <col min="2308" max="2308" width="12.42578125" style="77" customWidth="1"/>
    <col min="2309" max="2309" width="5.7109375" style="77" customWidth="1"/>
    <col min="2310" max="2310" width="12.85546875" style="77" customWidth="1"/>
    <col min="2311" max="2311" width="5.7109375" style="77" customWidth="1"/>
    <col min="2312" max="2312" width="11.7109375" style="77" customWidth="1"/>
    <col min="2313" max="2313" width="9.140625" style="77"/>
    <col min="2314" max="2560" width="9.140625" style="77" customWidth="1"/>
    <col min="2561" max="2561" width="8.5703125" style="77" customWidth="1"/>
    <col min="2562" max="2562" width="25.28515625" style="77" customWidth="1"/>
    <col min="2563" max="2563" width="5.7109375" style="77" customWidth="1"/>
    <col min="2564" max="2564" width="12.42578125" style="77" customWidth="1"/>
    <col min="2565" max="2565" width="5.7109375" style="77" customWidth="1"/>
    <col min="2566" max="2566" width="12.85546875" style="77" customWidth="1"/>
    <col min="2567" max="2567" width="5.7109375" style="77" customWidth="1"/>
    <col min="2568" max="2568" width="11.7109375" style="77" customWidth="1"/>
    <col min="2569" max="2569" width="9.140625" style="77"/>
    <col min="2570" max="2816" width="9.140625" style="77" customWidth="1"/>
    <col min="2817" max="2817" width="8.5703125" style="77" customWidth="1"/>
    <col min="2818" max="2818" width="25.28515625" style="77" customWidth="1"/>
    <col min="2819" max="2819" width="5.7109375" style="77" customWidth="1"/>
    <col min="2820" max="2820" width="12.42578125" style="77" customWidth="1"/>
    <col min="2821" max="2821" width="5.7109375" style="77" customWidth="1"/>
    <col min="2822" max="2822" width="12.85546875" style="77" customWidth="1"/>
    <col min="2823" max="2823" width="5.7109375" style="77" customWidth="1"/>
    <col min="2824" max="2824" width="11.7109375" style="77" customWidth="1"/>
    <col min="2825" max="2825" width="9.140625" style="77"/>
    <col min="2826" max="3072" width="9.140625" style="77" customWidth="1"/>
    <col min="3073" max="3073" width="8.5703125" style="77" customWidth="1"/>
    <col min="3074" max="3074" width="25.28515625" style="77" customWidth="1"/>
    <col min="3075" max="3075" width="5.7109375" style="77" customWidth="1"/>
    <col min="3076" max="3076" width="12.42578125" style="77" customWidth="1"/>
    <col min="3077" max="3077" width="5.7109375" style="77" customWidth="1"/>
    <col min="3078" max="3078" width="12.85546875" style="77" customWidth="1"/>
    <col min="3079" max="3079" width="5.7109375" style="77" customWidth="1"/>
    <col min="3080" max="3080" width="11.7109375" style="77" customWidth="1"/>
    <col min="3081" max="3081" width="9.140625" style="77"/>
    <col min="3082" max="3328" width="9.140625" style="77" customWidth="1"/>
    <col min="3329" max="3329" width="8.5703125" style="77" customWidth="1"/>
    <col min="3330" max="3330" width="25.28515625" style="77" customWidth="1"/>
    <col min="3331" max="3331" width="5.7109375" style="77" customWidth="1"/>
    <col min="3332" max="3332" width="12.42578125" style="77" customWidth="1"/>
    <col min="3333" max="3333" width="5.7109375" style="77" customWidth="1"/>
    <col min="3334" max="3334" width="12.85546875" style="77" customWidth="1"/>
    <col min="3335" max="3335" width="5.7109375" style="77" customWidth="1"/>
    <col min="3336" max="3336" width="11.7109375" style="77" customWidth="1"/>
    <col min="3337" max="3337" width="9.140625" style="77"/>
    <col min="3338" max="3584" width="9.140625" style="77" customWidth="1"/>
    <col min="3585" max="3585" width="8.5703125" style="77" customWidth="1"/>
    <col min="3586" max="3586" width="25.28515625" style="77" customWidth="1"/>
    <col min="3587" max="3587" width="5.7109375" style="77" customWidth="1"/>
    <col min="3588" max="3588" width="12.42578125" style="77" customWidth="1"/>
    <col min="3589" max="3589" width="5.7109375" style="77" customWidth="1"/>
    <col min="3590" max="3590" width="12.85546875" style="77" customWidth="1"/>
    <col min="3591" max="3591" width="5.7109375" style="77" customWidth="1"/>
    <col min="3592" max="3592" width="11.7109375" style="77" customWidth="1"/>
    <col min="3593" max="3593" width="9.140625" style="77"/>
    <col min="3594" max="3840" width="9.140625" style="77" customWidth="1"/>
    <col min="3841" max="3841" width="8.5703125" style="77" customWidth="1"/>
    <col min="3842" max="3842" width="25.28515625" style="77" customWidth="1"/>
    <col min="3843" max="3843" width="5.7109375" style="77" customWidth="1"/>
    <col min="3844" max="3844" width="12.42578125" style="77" customWidth="1"/>
    <col min="3845" max="3845" width="5.7109375" style="77" customWidth="1"/>
    <col min="3846" max="3846" width="12.85546875" style="77" customWidth="1"/>
    <col min="3847" max="3847" width="5.7109375" style="77" customWidth="1"/>
    <col min="3848" max="3848" width="11.7109375" style="77" customWidth="1"/>
    <col min="3849" max="3849" width="9.140625" style="77"/>
    <col min="3850" max="4096" width="9.140625" style="77" customWidth="1"/>
    <col min="4097" max="4097" width="8.5703125" style="77" customWidth="1"/>
    <col min="4098" max="4098" width="25.28515625" style="77" customWidth="1"/>
    <col min="4099" max="4099" width="5.7109375" style="77" customWidth="1"/>
    <col min="4100" max="4100" width="12.42578125" style="77" customWidth="1"/>
    <col min="4101" max="4101" width="5.7109375" style="77" customWidth="1"/>
    <col min="4102" max="4102" width="12.85546875" style="77" customWidth="1"/>
    <col min="4103" max="4103" width="5.7109375" style="77" customWidth="1"/>
    <col min="4104" max="4104" width="11.7109375" style="77" customWidth="1"/>
    <col min="4105" max="4105" width="9.140625" style="77"/>
    <col min="4106" max="4352" width="9.140625" style="77" customWidth="1"/>
    <col min="4353" max="4353" width="8.5703125" style="77" customWidth="1"/>
    <col min="4354" max="4354" width="25.28515625" style="77" customWidth="1"/>
    <col min="4355" max="4355" width="5.7109375" style="77" customWidth="1"/>
    <col min="4356" max="4356" width="12.42578125" style="77" customWidth="1"/>
    <col min="4357" max="4357" width="5.7109375" style="77" customWidth="1"/>
    <col min="4358" max="4358" width="12.85546875" style="77" customWidth="1"/>
    <col min="4359" max="4359" width="5.7109375" style="77" customWidth="1"/>
    <col min="4360" max="4360" width="11.7109375" style="77" customWidth="1"/>
    <col min="4361" max="4361" width="9.140625" style="77"/>
    <col min="4362" max="4608" width="9.140625" style="77" customWidth="1"/>
    <col min="4609" max="4609" width="8.5703125" style="77" customWidth="1"/>
    <col min="4610" max="4610" width="25.28515625" style="77" customWidth="1"/>
    <col min="4611" max="4611" width="5.7109375" style="77" customWidth="1"/>
    <col min="4612" max="4612" width="12.42578125" style="77" customWidth="1"/>
    <col min="4613" max="4613" width="5.7109375" style="77" customWidth="1"/>
    <col min="4614" max="4614" width="12.85546875" style="77" customWidth="1"/>
    <col min="4615" max="4615" width="5.7109375" style="77" customWidth="1"/>
    <col min="4616" max="4616" width="11.7109375" style="77" customWidth="1"/>
    <col min="4617" max="4617" width="9.140625" style="77"/>
    <col min="4618" max="4864" width="9.140625" style="77" customWidth="1"/>
    <col min="4865" max="4865" width="8.5703125" style="77" customWidth="1"/>
    <col min="4866" max="4866" width="25.28515625" style="77" customWidth="1"/>
    <col min="4867" max="4867" width="5.7109375" style="77" customWidth="1"/>
    <col min="4868" max="4868" width="12.42578125" style="77" customWidth="1"/>
    <col min="4869" max="4869" width="5.7109375" style="77" customWidth="1"/>
    <col min="4870" max="4870" width="12.85546875" style="77" customWidth="1"/>
    <col min="4871" max="4871" width="5.7109375" style="77" customWidth="1"/>
    <col min="4872" max="4872" width="11.7109375" style="77" customWidth="1"/>
    <col min="4873" max="4873" width="9.140625" style="77"/>
    <col min="4874" max="5120" width="9.140625" style="77" customWidth="1"/>
    <col min="5121" max="5121" width="8.5703125" style="77" customWidth="1"/>
    <col min="5122" max="5122" width="25.28515625" style="77" customWidth="1"/>
    <col min="5123" max="5123" width="5.7109375" style="77" customWidth="1"/>
    <col min="5124" max="5124" width="12.42578125" style="77" customWidth="1"/>
    <col min="5125" max="5125" width="5.7109375" style="77" customWidth="1"/>
    <col min="5126" max="5126" width="12.85546875" style="77" customWidth="1"/>
    <col min="5127" max="5127" width="5.7109375" style="77" customWidth="1"/>
    <col min="5128" max="5128" width="11.7109375" style="77" customWidth="1"/>
    <col min="5129" max="5129" width="9.140625" style="77"/>
    <col min="5130" max="5376" width="9.140625" style="77" customWidth="1"/>
    <col min="5377" max="5377" width="8.5703125" style="77" customWidth="1"/>
    <col min="5378" max="5378" width="25.28515625" style="77" customWidth="1"/>
    <col min="5379" max="5379" width="5.7109375" style="77" customWidth="1"/>
    <col min="5380" max="5380" width="12.42578125" style="77" customWidth="1"/>
    <col min="5381" max="5381" width="5.7109375" style="77" customWidth="1"/>
    <col min="5382" max="5382" width="12.85546875" style="77" customWidth="1"/>
    <col min="5383" max="5383" width="5.7109375" style="77" customWidth="1"/>
    <col min="5384" max="5384" width="11.7109375" style="77" customWidth="1"/>
    <col min="5385" max="5385" width="9.140625" style="77"/>
    <col min="5386" max="5632" width="9.140625" style="77" customWidth="1"/>
    <col min="5633" max="5633" width="8.5703125" style="77" customWidth="1"/>
    <col min="5634" max="5634" width="25.28515625" style="77" customWidth="1"/>
    <col min="5635" max="5635" width="5.7109375" style="77" customWidth="1"/>
    <col min="5636" max="5636" width="12.42578125" style="77" customWidth="1"/>
    <col min="5637" max="5637" width="5.7109375" style="77" customWidth="1"/>
    <col min="5638" max="5638" width="12.85546875" style="77" customWidth="1"/>
    <col min="5639" max="5639" width="5.7109375" style="77" customWidth="1"/>
    <col min="5640" max="5640" width="11.7109375" style="77" customWidth="1"/>
    <col min="5641" max="5641" width="9.140625" style="77"/>
    <col min="5642" max="5888" width="9.140625" style="77" customWidth="1"/>
    <col min="5889" max="5889" width="8.5703125" style="77" customWidth="1"/>
    <col min="5890" max="5890" width="25.28515625" style="77" customWidth="1"/>
    <col min="5891" max="5891" width="5.7109375" style="77" customWidth="1"/>
    <col min="5892" max="5892" width="12.42578125" style="77" customWidth="1"/>
    <col min="5893" max="5893" width="5.7109375" style="77" customWidth="1"/>
    <col min="5894" max="5894" width="12.85546875" style="77" customWidth="1"/>
    <col min="5895" max="5895" width="5.7109375" style="77" customWidth="1"/>
    <col min="5896" max="5896" width="11.7109375" style="77" customWidth="1"/>
    <col min="5897" max="5897" width="9.140625" style="77"/>
    <col min="5898" max="6144" width="9.140625" style="77" customWidth="1"/>
    <col min="6145" max="6145" width="8.5703125" style="77" customWidth="1"/>
    <col min="6146" max="6146" width="25.28515625" style="77" customWidth="1"/>
    <col min="6147" max="6147" width="5.7109375" style="77" customWidth="1"/>
    <col min="6148" max="6148" width="12.42578125" style="77" customWidth="1"/>
    <col min="6149" max="6149" width="5.7109375" style="77" customWidth="1"/>
    <col min="6150" max="6150" width="12.85546875" style="77" customWidth="1"/>
    <col min="6151" max="6151" width="5.7109375" style="77" customWidth="1"/>
    <col min="6152" max="6152" width="11.7109375" style="77" customWidth="1"/>
    <col min="6153" max="6153" width="9.140625" style="77"/>
    <col min="6154" max="6400" width="9.140625" style="77" customWidth="1"/>
    <col min="6401" max="6401" width="8.5703125" style="77" customWidth="1"/>
    <col min="6402" max="6402" width="25.28515625" style="77" customWidth="1"/>
    <col min="6403" max="6403" width="5.7109375" style="77" customWidth="1"/>
    <col min="6404" max="6404" width="12.42578125" style="77" customWidth="1"/>
    <col min="6405" max="6405" width="5.7109375" style="77" customWidth="1"/>
    <col min="6406" max="6406" width="12.85546875" style="77" customWidth="1"/>
    <col min="6407" max="6407" width="5.7109375" style="77" customWidth="1"/>
    <col min="6408" max="6408" width="11.7109375" style="77" customWidth="1"/>
    <col min="6409" max="6409" width="9.140625" style="77"/>
    <col min="6410" max="6656" width="9.140625" style="77" customWidth="1"/>
    <col min="6657" max="6657" width="8.5703125" style="77" customWidth="1"/>
    <col min="6658" max="6658" width="25.28515625" style="77" customWidth="1"/>
    <col min="6659" max="6659" width="5.7109375" style="77" customWidth="1"/>
    <col min="6660" max="6660" width="12.42578125" style="77" customWidth="1"/>
    <col min="6661" max="6661" width="5.7109375" style="77" customWidth="1"/>
    <col min="6662" max="6662" width="12.85546875" style="77" customWidth="1"/>
    <col min="6663" max="6663" width="5.7109375" style="77" customWidth="1"/>
    <col min="6664" max="6664" width="11.7109375" style="77" customWidth="1"/>
    <col min="6665" max="6665" width="9.140625" style="77"/>
    <col min="6666" max="6912" width="9.140625" style="77" customWidth="1"/>
    <col min="6913" max="6913" width="8.5703125" style="77" customWidth="1"/>
    <col min="6914" max="6914" width="25.28515625" style="77" customWidth="1"/>
    <col min="6915" max="6915" width="5.7109375" style="77" customWidth="1"/>
    <col min="6916" max="6916" width="12.42578125" style="77" customWidth="1"/>
    <col min="6917" max="6917" width="5.7109375" style="77" customWidth="1"/>
    <col min="6918" max="6918" width="12.85546875" style="77" customWidth="1"/>
    <col min="6919" max="6919" width="5.7109375" style="77" customWidth="1"/>
    <col min="6920" max="6920" width="11.7109375" style="77" customWidth="1"/>
    <col min="6921" max="6921" width="9.140625" style="77"/>
    <col min="6922" max="7168" width="9.140625" style="77" customWidth="1"/>
    <col min="7169" max="7169" width="8.5703125" style="77" customWidth="1"/>
    <col min="7170" max="7170" width="25.28515625" style="77" customWidth="1"/>
    <col min="7171" max="7171" width="5.7109375" style="77" customWidth="1"/>
    <col min="7172" max="7172" width="12.42578125" style="77" customWidth="1"/>
    <col min="7173" max="7173" width="5.7109375" style="77" customWidth="1"/>
    <col min="7174" max="7174" width="12.85546875" style="77" customWidth="1"/>
    <col min="7175" max="7175" width="5.7109375" style="77" customWidth="1"/>
    <col min="7176" max="7176" width="11.7109375" style="77" customWidth="1"/>
    <col min="7177" max="7177" width="9.140625" style="77"/>
    <col min="7178" max="7424" width="9.140625" style="77" customWidth="1"/>
    <col min="7425" max="7425" width="8.5703125" style="77" customWidth="1"/>
    <col min="7426" max="7426" width="25.28515625" style="77" customWidth="1"/>
    <col min="7427" max="7427" width="5.7109375" style="77" customWidth="1"/>
    <col min="7428" max="7428" width="12.42578125" style="77" customWidth="1"/>
    <col min="7429" max="7429" width="5.7109375" style="77" customWidth="1"/>
    <col min="7430" max="7430" width="12.85546875" style="77" customWidth="1"/>
    <col min="7431" max="7431" width="5.7109375" style="77" customWidth="1"/>
    <col min="7432" max="7432" width="11.7109375" style="77" customWidth="1"/>
    <col min="7433" max="7433" width="9.140625" style="77"/>
    <col min="7434" max="7680" width="9.140625" style="77" customWidth="1"/>
    <col min="7681" max="7681" width="8.5703125" style="77" customWidth="1"/>
    <col min="7682" max="7682" width="25.28515625" style="77" customWidth="1"/>
    <col min="7683" max="7683" width="5.7109375" style="77" customWidth="1"/>
    <col min="7684" max="7684" width="12.42578125" style="77" customWidth="1"/>
    <col min="7685" max="7685" width="5.7109375" style="77" customWidth="1"/>
    <col min="7686" max="7686" width="12.85546875" style="77" customWidth="1"/>
    <col min="7687" max="7687" width="5.7109375" style="77" customWidth="1"/>
    <col min="7688" max="7688" width="11.7109375" style="77" customWidth="1"/>
    <col min="7689" max="7689" width="9.140625" style="77"/>
    <col min="7690" max="7936" width="9.140625" style="77" customWidth="1"/>
    <col min="7937" max="7937" width="8.5703125" style="77" customWidth="1"/>
    <col min="7938" max="7938" width="25.28515625" style="77" customWidth="1"/>
    <col min="7939" max="7939" width="5.7109375" style="77" customWidth="1"/>
    <col min="7940" max="7940" width="12.42578125" style="77" customWidth="1"/>
    <col min="7941" max="7941" width="5.7109375" style="77" customWidth="1"/>
    <col min="7942" max="7942" width="12.85546875" style="77" customWidth="1"/>
    <col min="7943" max="7943" width="5.7109375" style="77" customWidth="1"/>
    <col min="7944" max="7944" width="11.7109375" style="77" customWidth="1"/>
    <col min="7945" max="7945" width="9.140625" style="77"/>
    <col min="7946" max="8192" width="9.140625" style="77" customWidth="1"/>
    <col min="8193" max="8193" width="8.5703125" style="77" customWidth="1"/>
    <col min="8194" max="8194" width="25.28515625" style="77" customWidth="1"/>
    <col min="8195" max="8195" width="5.7109375" style="77" customWidth="1"/>
    <col min="8196" max="8196" width="12.42578125" style="77" customWidth="1"/>
    <col min="8197" max="8197" width="5.7109375" style="77" customWidth="1"/>
    <col min="8198" max="8198" width="12.85546875" style="77" customWidth="1"/>
    <col min="8199" max="8199" width="5.7109375" style="77" customWidth="1"/>
    <col min="8200" max="8200" width="11.7109375" style="77" customWidth="1"/>
    <col min="8201" max="8201" width="9.140625" style="77"/>
    <col min="8202" max="8448" width="9.140625" style="77" customWidth="1"/>
    <col min="8449" max="8449" width="8.5703125" style="77" customWidth="1"/>
    <col min="8450" max="8450" width="25.28515625" style="77" customWidth="1"/>
    <col min="8451" max="8451" width="5.7109375" style="77" customWidth="1"/>
    <col min="8452" max="8452" width="12.42578125" style="77" customWidth="1"/>
    <col min="8453" max="8453" width="5.7109375" style="77" customWidth="1"/>
    <col min="8454" max="8454" width="12.85546875" style="77" customWidth="1"/>
    <col min="8455" max="8455" width="5.7109375" style="77" customWidth="1"/>
    <col min="8456" max="8456" width="11.7109375" style="77" customWidth="1"/>
    <col min="8457" max="8457" width="9.140625" style="77"/>
    <col min="8458" max="8704" width="9.140625" style="77" customWidth="1"/>
    <col min="8705" max="8705" width="8.5703125" style="77" customWidth="1"/>
    <col min="8706" max="8706" width="25.28515625" style="77" customWidth="1"/>
    <col min="8707" max="8707" width="5.7109375" style="77" customWidth="1"/>
    <col min="8708" max="8708" width="12.42578125" style="77" customWidth="1"/>
    <col min="8709" max="8709" width="5.7109375" style="77" customWidth="1"/>
    <col min="8710" max="8710" width="12.85546875" style="77" customWidth="1"/>
    <col min="8711" max="8711" width="5.7109375" style="77" customWidth="1"/>
    <col min="8712" max="8712" width="11.7109375" style="77" customWidth="1"/>
    <col min="8713" max="8713" width="9.140625" style="77"/>
    <col min="8714" max="8960" width="9.140625" style="77" customWidth="1"/>
    <col min="8961" max="8961" width="8.5703125" style="77" customWidth="1"/>
    <col min="8962" max="8962" width="25.28515625" style="77" customWidth="1"/>
    <col min="8963" max="8963" width="5.7109375" style="77" customWidth="1"/>
    <col min="8964" max="8964" width="12.42578125" style="77" customWidth="1"/>
    <col min="8965" max="8965" width="5.7109375" style="77" customWidth="1"/>
    <col min="8966" max="8966" width="12.85546875" style="77" customWidth="1"/>
    <col min="8967" max="8967" width="5.7109375" style="77" customWidth="1"/>
    <col min="8968" max="8968" width="11.7109375" style="77" customWidth="1"/>
    <col min="8969" max="8969" width="9.140625" style="77"/>
    <col min="8970" max="9216" width="9.140625" style="77" customWidth="1"/>
    <col min="9217" max="9217" width="8.5703125" style="77" customWidth="1"/>
    <col min="9218" max="9218" width="25.28515625" style="77" customWidth="1"/>
    <col min="9219" max="9219" width="5.7109375" style="77" customWidth="1"/>
    <col min="9220" max="9220" width="12.42578125" style="77" customWidth="1"/>
    <col min="9221" max="9221" width="5.7109375" style="77" customWidth="1"/>
    <col min="9222" max="9222" width="12.85546875" style="77" customWidth="1"/>
    <col min="9223" max="9223" width="5.7109375" style="77" customWidth="1"/>
    <col min="9224" max="9224" width="11.7109375" style="77" customWidth="1"/>
    <col min="9225" max="9225" width="9.140625" style="77"/>
    <col min="9226" max="9472" width="9.140625" style="77" customWidth="1"/>
    <col min="9473" max="9473" width="8.5703125" style="77" customWidth="1"/>
    <col min="9474" max="9474" width="25.28515625" style="77" customWidth="1"/>
    <col min="9475" max="9475" width="5.7109375" style="77" customWidth="1"/>
    <col min="9476" max="9476" width="12.42578125" style="77" customWidth="1"/>
    <col min="9477" max="9477" width="5.7109375" style="77" customWidth="1"/>
    <col min="9478" max="9478" width="12.85546875" style="77" customWidth="1"/>
    <col min="9479" max="9479" width="5.7109375" style="77" customWidth="1"/>
    <col min="9480" max="9480" width="11.7109375" style="77" customWidth="1"/>
    <col min="9481" max="9481" width="9.140625" style="77"/>
    <col min="9482" max="9728" width="9.140625" style="77" customWidth="1"/>
    <col min="9729" max="9729" width="8.5703125" style="77" customWidth="1"/>
    <col min="9730" max="9730" width="25.28515625" style="77" customWidth="1"/>
    <col min="9731" max="9731" width="5.7109375" style="77" customWidth="1"/>
    <col min="9732" max="9732" width="12.42578125" style="77" customWidth="1"/>
    <col min="9733" max="9733" width="5.7109375" style="77" customWidth="1"/>
    <col min="9734" max="9734" width="12.85546875" style="77" customWidth="1"/>
    <col min="9735" max="9735" width="5.7109375" style="77" customWidth="1"/>
    <col min="9736" max="9736" width="11.7109375" style="77" customWidth="1"/>
    <col min="9737" max="9737" width="9.140625" style="77"/>
    <col min="9738" max="9984" width="9.140625" style="77" customWidth="1"/>
    <col min="9985" max="9985" width="8.5703125" style="77" customWidth="1"/>
    <col min="9986" max="9986" width="25.28515625" style="77" customWidth="1"/>
    <col min="9987" max="9987" width="5.7109375" style="77" customWidth="1"/>
    <col min="9988" max="9988" width="12.42578125" style="77" customWidth="1"/>
    <col min="9989" max="9989" width="5.7109375" style="77" customWidth="1"/>
    <col min="9990" max="9990" width="12.85546875" style="77" customWidth="1"/>
    <col min="9991" max="9991" width="5.7109375" style="77" customWidth="1"/>
    <col min="9992" max="9992" width="11.7109375" style="77" customWidth="1"/>
    <col min="9993" max="9993" width="9.140625" style="77"/>
    <col min="9994" max="10240" width="9.140625" style="77" customWidth="1"/>
    <col min="10241" max="10241" width="8.5703125" style="77" customWidth="1"/>
    <col min="10242" max="10242" width="25.28515625" style="77" customWidth="1"/>
    <col min="10243" max="10243" width="5.7109375" style="77" customWidth="1"/>
    <col min="10244" max="10244" width="12.42578125" style="77" customWidth="1"/>
    <col min="10245" max="10245" width="5.7109375" style="77" customWidth="1"/>
    <col min="10246" max="10246" width="12.85546875" style="77" customWidth="1"/>
    <col min="10247" max="10247" width="5.7109375" style="77" customWidth="1"/>
    <col min="10248" max="10248" width="11.7109375" style="77" customWidth="1"/>
    <col min="10249" max="10249" width="9.140625" style="77"/>
    <col min="10250" max="10496" width="9.140625" style="77" customWidth="1"/>
    <col min="10497" max="10497" width="8.5703125" style="77" customWidth="1"/>
    <col min="10498" max="10498" width="25.28515625" style="77" customWidth="1"/>
    <col min="10499" max="10499" width="5.7109375" style="77" customWidth="1"/>
    <col min="10500" max="10500" width="12.42578125" style="77" customWidth="1"/>
    <col min="10501" max="10501" width="5.7109375" style="77" customWidth="1"/>
    <col min="10502" max="10502" width="12.85546875" style="77" customWidth="1"/>
    <col min="10503" max="10503" width="5.7109375" style="77" customWidth="1"/>
    <col min="10504" max="10504" width="11.7109375" style="77" customWidth="1"/>
    <col min="10505" max="10505" width="9.140625" style="77"/>
    <col min="10506" max="10752" width="9.140625" style="77" customWidth="1"/>
    <col min="10753" max="10753" width="8.5703125" style="77" customWidth="1"/>
    <col min="10754" max="10754" width="25.28515625" style="77" customWidth="1"/>
    <col min="10755" max="10755" width="5.7109375" style="77" customWidth="1"/>
    <col min="10756" max="10756" width="12.42578125" style="77" customWidth="1"/>
    <col min="10757" max="10757" width="5.7109375" style="77" customWidth="1"/>
    <col min="10758" max="10758" width="12.85546875" style="77" customWidth="1"/>
    <col min="10759" max="10759" width="5.7109375" style="77" customWidth="1"/>
    <col min="10760" max="10760" width="11.7109375" style="77" customWidth="1"/>
    <col min="10761" max="10761" width="9.140625" style="77"/>
    <col min="10762" max="11008" width="9.140625" style="77" customWidth="1"/>
    <col min="11009" max="11009" width="8.5703125" style="77" customWidth="1"/>
    <col min="11010" max="11010" width="25.28515625" style="77" customWidth="1"/>
    <col min="11011" max="11011" width="5.7109375" style="77" customWidth="1"/>
    <col min="11012" max="11012" width="12.42578125" style="77" customWidth="1"/>
    <col min="11013" max="11013" width="5.7109375" style="77" customWidth="1"/>
    <col min="11014" max="11014" width="12.85546875" style="77" customWidth="1"/>
    <col min="11015" max="11015" width="5.7109375" style="77" customWidth="1"/>
    <col min="11016" max="11016" width="11.7109375" style="77" customWidth="1"/>
    <col min="11017" max="11017" width="9.140625" style="77"/>
    <col min="11018" max="11264" width="9.140625" style="77" customWidth="1"/>
    <col min="11265" max="11265" width="8.5703125" style="77" customWidth="1"/>
    <col min="11266" max="11266" width="25.28515625" style="77" customWidth="1"/>
    <col min="11267" max="11267" width="5.7109375" style="77" customWidth="1"/>
    <col min="11268" max="11268" width="12.42578125" style="77" customWidth="1"/>
    <col min="11269" max="11269" width="5.7109375" style="77" customWidth="1"/>
    <col min="11270" max="11270" width="12.85546875" style="77" customWidth="1"/>
    <col min="11271" max="11271" width="5.7109375" style="77" customWidth="1"/>
    <col min="11272" max="11272" width="11.7109375" style="77" customWidth="1"/>
    <col min="11273" max="11273" width="9.140625" style="77"/>
    <col min="11274" max="11520" width="9.140625" style="77" customWidth="1"/>
    <col min="11521" max="11521" width="8.5703125" style="77" customWidth="1"/>
    <col min="11522" max="11522" width="25.28515625" style="77" customWidth="1"/>
    <col min="11523" max="11523" width="5.7109375" style="77" customWidth="1"/>
    <col min="11524" max="11524" width="12.42578125" style="77" customWidth="1"/>
    <col min="11525" max="11525" width="5.7109375" style="77" customWidth="1"/>
    <col min="11526" max="11526" width="12.85546875" style="77" customWidth="1"/>
    <col min="11527" max="11527" width="5.7109375" style="77" customWidth="1"/>
    <col min="11528" max="11528" width="11.7109375" style="77" customWidth="1"/>
    <col min="11529" max="11529" width="9.140625" style="77"/>
    <col min="11530" max="11776" width="9.140625" style="77" customWidth="1"/>
    <col min="11777" max="11777" width="8.5703125" style="77" customWidth="1"/>
    <col min="11778" max="11778" width="25.28515625" style="77" customWidth="1"/>
    <col min="11779" max="11779" width="5.7109375" style="77" customWidth="1"/>
    <col min="11780" max="11780" width="12.42578125" style="77" customWidth="1"/>
    <col min="11781" max="11781" width="5.7109375" style="77" customWidth="1"/>
    <col min="11782" max="11782" width="12.85546875" style="77" customWidth="1"/>
    <col min="11783" max="11783" width="5.7109375" style="77" customWidth="1"/>
    <col min="11784" max="11784" width="11.7109375" style="77" customWidth="1"/>
    <col min="11785" max="11785" width="9.140625" style="77"/>
    <col min="11786" max="12032" width="9.140625" style="77" customWidth="1"/>
    <col min="12033" max="12033" width="8.5703125" style="77" customWidth="1"/>
    <col min="12034" max="12034" width="25.28515625" style="77" customWidth="1"/>
    <col min="12035" max="12035" width="5.7109375" style="77" customWidth="1"/>
    <col min="12036" max="12036" width="12.42578125" style="77" customWidth="1"/>
    <col min="12037" max="12037" width="5.7109375" style="77" customWidth="1"/>
    <col min="12038" max="12038" width="12.85546875" style="77" customWidth="1"/>
    <col min="12039" max="12039" width="5.7109375" style="77" customWidth="1"/>
    <col min="12040" max="12040" width="11.7109375" style="77" customWidth="1"/>
    <col min="12041" max="12041" width="9.140625" style="77"/>
    <col min="12042" max="12288" width="9.140625" style="77" customWidth="1"/>
    <col min="12289" max="12289" width="8.5703125" style="77" customWidth="1"/>
    <col min="12290" max="12290" width="25.28515625" style="77" customWidth="1"/>
    <col min="12291" max="12291" width="5.7109375" style="77" customWidth="1"/>
    <col min="12292" max="12292" width="12.42578125" style="77" customWidth="1"/>
    <col min="12293" max="12293" width="5.7109375" style="77" customWidth="1"/>
    <col min="12294" max="12294" width="12.85546875" style="77" customWidth="1"/>
    <col min="12295" max="12295" width="5.7109375" style="77" customWidth="1"/>
    <col min="12296" max="12296" width="11.7109375" style="77" customWidth="1"/>
    <col min="12297" max="12297" width="9.140625" style="77"/>
    <col min="12298" max="12544" width="9.140625" style="77" customWidth="1"/>
    <col min="12545" max="12545" width="8.5703125" style="77" customWidth="1"/>
    <col min="12546" max="12546" width="25.28515625" style="77" customWidth="1"/>
    <col min="12547" max="12547" width="5.7109375" style="77" customWidth="1"/>
    <col min="12548" max="12548" width="12.42578125" style="77" customWidth="1"/>
    <col min="12549" max="12549" width="5.7109375" style="77" customWidth="1"/>
    <col min="12550" max="12550" width="12.85546875" style="77" customWidth="1"/>
    <col min="12551" max="12551" width="5.7109375" style="77" customWidth="1"/>
    <col min="12552" max="12552" width="11.7109375" style="77" customWidth="1"/>
    <col min="12553" max="12553" width="9.140625" style="77"/>
    <col min="12554" max="12800" width="9.140625" style="77" customWidth="1"/>
    <col min="12801" max="12801" width="8.5703125" style="77" customWidth="1"/>
    <col min="12802" max="12802" width="25.28515625" style="77" customWidth="1"/>
    <col min="12803" max="12803" width="5.7109375" style="77" customWidth="1"/>
    <col min="12804" max="12804" width="12.42578125" style="77" customWidth="1"/>
    <col min="12805" max="12805" width="5.7109375" style="77" customWidth="1"/>
    <col min="12806" max="12806" width="12.85546875" style="77" customWidth="1"/>
    <col min="12807" max="12807" width="5.7109375" style="77" customWidth="1"/>
    <col min="12808" max="12808" width="11.7109375" style="77" customWidth="1"/>
    <col min="12809" max="12809" width="9.140625" style="77"/>
    <col min="12810" max="13056" width="9.140625" style="77" customWidth="1"/>
    <col min="13057" max="13057" width="8.5703125" style="77" customWidth="1"/>
    <col min="13058" max="13058" width="25.28515625" style="77" customWidth="1"/>
    <col min="13059" max="13059" width="5.7109375" style="77" customWidth="1"/>
    <col min="13060" max="13060" width="12.42578125" style="77" customWidth="1"/>
    <col min="13061" max="13061" width="5.7109375" style="77" customWidth="1"/>
    <col min="13062" max="13062" width="12.85546875" style="77" customWidth="1"/>
    <col min="13063" max="13063" width="5.7109375" style="77" customWidth="1"/>
    <col min="13064" max="13064" width="11.7109375" style="77" customWidth="1"/>
    <col min="13065" max="13065" width="9.140625" style="77"/>
    <col min="13066" max="13312" width="9.140625" style="77" customWidth="1"/>
    <col min="13313" max="13313" width="8.5703125" style="77" customWidth="1"/>
    <col min="13314" max="13314" width="25.28515625" style="77" customWidth="1"/>
    <col min="13315" max="13315" width="5.7109375" style="77" customWidth="1"/>
    <col min="13316" max="13316" width="12.42578125" style="77" customWidth="1"/>
    <col min="13317" max="13317" width="5.7109375" style="77" customWidth="1"/>
    <col min="13318" max="13318" width="12.85546875" style="77" customWidth="1"/>
    <col min="13319" max="13319" width="5.7109375" style="77" customWidth="1"/>
    <col min="13320" max="13320" width="11.7109375" style="77" customWidth="1"/>
    <col min="13321" max="13321" width="9.140625" style="77"/>
    <col min="13322" max="13568" width="9.140625" style="77" customWidth="1"/>
    <col min="13569" max="13569" width="8.5703125" style="77" customWidth="1"/>
    <col min="13570" max="13570" width="25.28515625" style="77" customWidth="1"/>
    <col min="13571" max="13571" width="5.7109375" style="77" customWidth="1"/>
    <col min="13572" max="13572" width="12.42578125" style="77" customWidth="1"/>
    <col min="13573" max="13573" width="5.7109375" style="77" customWidth="1"/>
    <col min="13574" max="13574" width="12.85546875" style="77" customWidth="1"/>
    <col min="13575" max="13575" width="5.7109375" style="77" customWidth="1"/>
    <col min="13576" max="13576" width="11.7109375" style="77" customWidth="1"/>
    <col min="13577" max="13577" width="9.140625" style="77"/>
    <col min="13578" max="13824" width="9.140625" style="77" customWidth="1"/>
    <col min="13825" max="13825" width="8.5703125" style="77" customWidth="1"/>
    <col min="13826" max="13826" width="25.28515625" style="77" customWidth="1"/>
    <col min="13827" max="13827" width="5.7109375" style="77" customWidth="1"/>
    <col min="13828" max="13828" width="12.42578125" style="77" customWidth="1"/>
    <col min="13829" max="13829" width="5.7109375" style="77" customWidth="1"/>
    <col min="13830" max="13830" width="12.85546875" style="77" customWidth="1"/>
    <col min="13831" max="13831" width="5.7109375" style="77" customWidth="1"/>
    <col min="13832" max="13832" width="11.7109375" style="77" customWidth="1"/>
    <col min="13833" max="13833" width="9.140625" style="77"/>
    <col min="13834" max="14080" width="9.140625" style="77" customWidth="1"/>
    <col min="14081" max="14081" width="8.5703125" style="77" customWidth="1"/>
    <col min="14082" max="14082" width="25.28515625" style="77" customWidth="1"/>
    <col min="14083" max="14083" width="5.7109375" style="77" customWidth="1"/>
    <col min="14084" max="14084" width="12.42578125" style="77" customWidth="1"/>
    <col min="14085" max="14085" width="5.7109375" style="77" customWidth="1"/>
    <col min="14086" max="14086" width="12.85546875" style="77" customWidth="1"/>
    <col min="14087" max="14087" width="5.7109375" style="77" customWidth="1"/>
    <col min="14088" max="14088" width="11.7109375" style="77" customWidth="1"/>
    <col min="14089" max="14089" width="9.140625" style="77"/>
    <col min="14090" max="14336" width="9.140625" style="77" customWidth="1"/>
    <col min="14337" max="14337" width="8.5703125" style="77" customWidth="1"/>
    <col min="14338" max="14338" width="25.28515625" style="77" customWidth="1"/>
    <col min="14339" max="14339" width="5.7109375" style="77" customWidth="1"/>
    <col min="14340" max="14340" width="12.42578125" style="77" customWidth="1"/>
    <col min="14341" max="14341" width="5.7109375" style="77" customWidth="1"/>
    <col min="14342" max="14342" width="12.85546875" style="77" customWidth="1"/>
    <col min="14343" max="14343" width="5.7109375" style="77" customWidth="1"/>
    <col min="14344" max="14344" width="11.7109375" style="77" customWidth="1"/>
    <col min="14345" max="14345" width="9.140625" style="77"/>
    <col min="14346" max="14592" width="9.140625" style="77" customWidth="1"/>
    <col min="14593" max="14593" width="8.5703125" style="77" customWidth="1"/>
    <col min="14594" max="14594" width="25.28515625" style="77" customWidth="1"/>
    <col min="14595" max="14595" width="5.7109375" style="77" customWidth="1"/>
    <col min="14596" max="14596" width="12.42578125" style="77" customWidth="1"/>
    <col min="14597" max="14597" width="5.7109375" style="77" customWidth="1"/>
    <col min="14598" max="14598" width="12.85546875" style="77" customWidth="1"/>
    <col min="14599" max="14599" width="5.7109375" style="77" customWidth="1"/>
    <col min="14600" max="14600" width="11.7109375" style="77" customWidth="1"/>
    <col min="14601" max="14601" width="9.140625" style="77"/>
    <col min="14602" max="14848" width="9.140625" style="77" customWidth="1"/>
    <col min="14849" max="14849" width="8.5703125" style="77" customWidth="1"/>
    <col min="14850" max="14850" width="25.28515625" style="77" customWidth="1"/>
    <col min="14851" max="14851" width="5.7109375" style="77" customWidth="1"/>
    <col min="14852" max="14852" width="12.42578125" style="77" customWidth="1"/>
    <col min="14853" max="14853" width="5.7109375" style="77" customWidth="1"/>
    <col min="14854" max="14854" width="12.85546875" style="77" customWidth="1"/>
    <col min="14855" max="14855" width="5.7109375" style="77" customWidth="1"/>
    <col min="14856" max="14856" width="11.7109375" style="77" customWidth="1"/>
    <col min="14857" max="14857" width="9.140625" style="77"/>
    <col min="14858" max="15104" width="9.140625" style="77" customWidth="1"/>
    <col min="15105" max="15105" width="8.5703125" style="77" customWidth="1"/>
    <col min="15106" max="15106" width="25.28515625" style="77" customWidth="1"/>
    <col min="15107" max="15107" width="5.7109375" style="77" customWidth="1"/>
    <col min="15108" max="15108" width="12.42578125" style="77" customWidth="1"/>
    <col min="15109" max="15109" width="5.7109375" style="77" customWidth="1"/>
    <col min="15110" max="15110" width="12.85546875" style="77" customWidth="1"/>
    <col min="15111" max="15111" width="5.7109375" style="77" customWidth="1"/>
    <col min="15112" max="15112" width="11.7109375" style="77" customWidth="1"/>
    <col min="15113" max="15113" width="9.140625" style="77"/>
    <col min="15114" max="15360" width="9.140625" style="77" customWidth="1"/>
    <col min="15361" max="15361" width="8.5703125" style="77" customWidth="1"/>
    <col min="15362" max="15362" width="25.28515625" style="77" customWidth="1"/>
    <col min="15363" max="15363" width="5.7109375" style="77" customWidth="1"/>
    <col min="15364" max="15364" width="12.42578125" style="77" customWidth="1"/>
    <col min="15365" max="15365" width="5.7109375" style="77" customWidth="1"/>
    <col min="15366" max="15366" width="12.85546875" style="77" customWidth="1"/>
    <col min="15367" max="15367" width="5.7109375" style="77" customWidth="1"/>
    <col min="15368" max="15368" width="11.7109375" style="77" customWidth="1"/>
    <col min="15369" max="15369" width="9.140625" style="77"/>
    <col min="15370" max="15616" width="9.140625" style="77" customWidth="1"/>
    <col min="15617" max="15617" width="8.5703125" style="77" customWidth="1"/>
    <col min="15618" max="15618" width="25.28515625" style="77" customWidth="1"/>
    <col min="15619" max="15619" width="5.7109375" style="77" customWidth="1"/>
    <col min="15620" max="15620" width="12.42578125" style="77" customWidth="1"/>
    <col min="15621" max="15621" width="5.7109375" style="77" customWidth="1"/>
    <col min="15622" max="15622" width="12.85546875" style="77" customWidth="1"/>
    <col min="15623" max="15623" width="5.7109375" style="77" customWidth="1"/>
    <col min="15624" max="15624" width="11.7109375" style="77" customWidth="1"/>
    <col min="15625" max="15625" width="9.140625" style="77"/>
    <col min="15626" max="15872" width="9.140625" style="77" customWidth="1"/>
    <col min="15873" max="15873" width="8.5703125" style="77" customWidth="1"/>
    <col min="15874" max="15874" width="25.28515625" style="77" customWidth="1"/>
    <col min="15875" max="15875" width="5.7109375" style="77" customWidth="1"/>
    <col min="15876" max="15876" width="12.42578125" style="77" customWidth="1"/>
    <col min="15877" max="15877" width="5.7109375" style="77" customWidth="1"/>
    <col min="15878" max="15878" width="12.85546875" style="77" customWidth="1"/>
    <col min="15879" max="15879" width="5.7109375" style="77" customWidth="1"/>
    <col min="15880" max="15880" width="11.7109375" style="77" customWidth="1"/>
    <col min="15881" max="15881" width="9.140625" style="77"/>
    <col min="15882" max="16128" width="9.140625" style="77" customWidth="1"/>
    <col min="16129" max="16129" width="8.5703125" style="77" customWidth="1"/>
    <col min="16130" max="16130" width="25.28515625" style="77" customWidth="1"/>
    <col min="16131" max="16131" width="5.7109375" style="77" customWidth="1"/>
    <col min="16132" max="16132" width="12.42578125" style="77" customWidth="1"/>
    <col min="16133" max="16133" width="5.7109375" style="77" customWidth="1"/>
    <col min="16134" max="16134" width="12.85546875" style="77" customWidth="1"/>
    <col min="16135" max="16135" width="5.7109375" style="77" customWidth="1"/>
    <col min="16136" max="16136" width="11.7109375" style="77" customWidth="1"/>
    <col min="16137" max="16137" width="9.140625" style="77"/>
    <col min="16138" max="16384" width="9.140625" style="77" customWidth="1"/>
  </cols>
  <sheetData>
    <row r="1" spans="1:8" s="176" customFormat="1" ht="39.75" customHeight="1" x14ac:dyDescent="0.25">
      <c r="A1" s="89"/>
      <c r="B1" s="90"/>
      <c r="C1" s="89"/>
      <c r="D1" s="90"/>
      <c r="E1" s="187"/>
      <c r="F1" s="252" t="s">
        <v>282</v>
      </c>
      <c r="G1" s="252"/>
      <c r="H1" s="252"/>
    </row>
    <row r="2" spans="1:8" s="188" customFormat="1" ht="36.75" customHeight="1" x14ac:dyDescent="0.25">
      <c r="A2" s="265" t="s">
        <v>250</v>
      </c>
      <c r="B2" s="265"/>
      <c r="C2" s="265"/>
      <c r="D2" s="265"/>
      <c r="E2" s="265"/>
      <c r="F2" s="265"/>
      <c r="G2" s="265"/>
      <c r="H2" s="265"/>
    </row>
    <row r="3" spans="1:8" s="34" customFormat="1" ht="33" customHeight="1" x14ac:dyDescent="0.2">
      <c r="A3" s="269" t="s">
        <v>201</v>
      </c>
      <c r="B3" s="262" t="s">
        <v>214</v>
      </c>
      <c r="C3" s="270" t="s">
        <v>26</v>
      </c>
      <c r="D3" s="270"/>
      <c r="E3" s="270" t="s">
        <v>25</v>
      </c>
      <c r="F3" s="270"/>
      <c r="G3" s="270" t="s">
        <v>24</v>
      </c>
      <c r="H3" s="270"/>
    </row>
    <row r="4" spans="1:8" s="34" customFormat="1" ht="12" x14ac:dyDescent="0.2">
      <c r="A4" s="269"/>
      <c r="B4" s="262"/>
      <c r="C4" s="189" t="s">
        <v>23</v>
      </c>
      <c r="D4" s="190" t="s">
        <v>22</v>
      </c>
      <c r="E4" s="189" t="s">
        <v>23</v>
      </c>
      <c r="F4" s="190" t="s">
        <v>22</v>
      </c>
      <c r="G4" s="189" t="s">
        <v>23</v>
      </c>
      <c r="H4" s="191" t="s">
        <v>22</v>
      </c>
    </row>
    <row r="5" spans="1:8" x14ac:dyDescent="0.25">
      <c r="A5" s="149" t="s">
        <v>241</v>
      </c>
      <c r="B5" s="149" t="s">
        <v>242</v>
      </c>
      <c r="C5" s="150">
        <v>1498</v>
      </c>
      <c r="D5" s="151">
        <v>95967740</v>
      </c>
      <c r="E5" s="150">
        <v>-77</v>
      </c>
      <c r="F5" s="151">
        <v>-5000000</v>
      </c>
      <c r="G5" s="150">
        <v>1421</v>
      </c>
      <c r="H5" s="151">
        <v>90967740</v>
      </c>
    </row>
    <row r="6" spans="1:8" outlineLevel="1" x14ac:dyDescent="0.25">
      <c r="A6" s="167"/>
      <c r="B6" s="160" t="s">
        <v>8</v>
      </c>
      <c r="C6" s="163">
        <v>1498</v>
      </c>
      <c r="D6" s="162">
        <v>95967740</v>
      </c>
      <c r="E6" s="163">
        <v>-77</v>
      </c>
      <c r="F6" s="162">
        <v>-5000000</v>
      </c>
      <c r="G6" s="164">
        <v>1421</v>
      </c>
      <c r="H6" s="165">
        <v>90967740</v>
      </c>
    </row>
    <row r="7" spans="1:8" outlineLevel="2" x14ac:dyDescent="0.25">
      <c r="A7" s="159"/>
      <c r="B7" s="160" t="s">
        <v>19</v>
      </c>
      <c r="C7" s="161">
        <v>157</v>
      </c>
      <c r="D7" s="162">
        <v>20086682</v>
      </c>
      <c r="E7" s="163">
        <v>-77</v>
      </c>
      <c r="F7" s="162">
        <v>-5000000</v>
      </c>
      <c r="G7" s="164">
        <v>80</v>
      </c>
      <c r="H7" s="165">
        <v>15086682</v>
      </c>
    </row>
    <row r="8" spans="1:8" outlineLevel="2" x14ac:dyDescent="0.25">
      <c r="A8" s="159"/>
      <c r="B8" s="160" t="s">
        <v>18</v>
      </c>
      <c r="C8" s="161">
        <v>447</v>
      </c>
      <c r="D8" s="162">
        <v>25293688</v>
      </c>
      <c r="E8" s="163">
        <v>0</v>
      </c>
      <c r="F8" s="162">
        <v>0</v>
      </c>
      <c r="G8" s="164">
        <v>447</v>
      </c>
      <c r="H8" s="165">
        <v>25293688</v>
      </c>
    </row>
    <row r="9" spans="1:8" outlineLevel="2" x14ac:dyDescent="0.25">
      <c r="A9" s="159"/>
      <c r="B9" s="160" t="s">
        <v>2</v>
      </c>
      <c r="C9" s="161">
        <v>447</v>
      </c>
      <c r="D9" s="162">
        <v>25293688</v>
      </c>
      <c r="E9" s="163">
        <v>0</v>
      </c>
      <c r="F9" s="162">
        <v>0</v>
      </c>
      <c r="G9" s="164">
        <v>447</v>
      </c>
      <c r="H9" s="165">
        <v>25293688</v>
      </c>
    </row>
    <row r="10" spans="1:8" outlineLevel="2" x14ac:dyDescent="0.25">
      <c r="A10" s="159"/>
      <c r="B10" s="160" t="s">
        <v>1</v>
      </c>
      <c r="C10" s="161">
        <v>447</v>
      </c>
      <c r="D10" s="162">
        <v>25293682</v>
      </c>
      <c r="E10" s="163">
        <v>0</v>
      </c>
      <c r="F10" s="162">
        <v>0</v>
      </c>
      <c r="G10" s="164">
        <v>447</v>
      </c>
      <c r="H10" s="165">
        <v>25293682</v>
      </c>
    </row>
    <row r="11" spans="1:8" x14ac:dyDescent="0.25">
      <c r="A11" s="149" t="s">
        <v>125</v>
      </c>
      <c r="B11" s="149" t="s">
        <v>50</v>
      </c>
      <c r="C11" s="150">
        <v>3427</v>
      </c>
      <c r="D11" s="151">
        <v>36370779</v>
      </c>
      <c r="E11" s="150">
        <v>-28</v>
      </c>
      <c r="F11" s="151">
        <v>-1829643.76</v>
      </c>
      <c r="G11" s="150">
        <v>3399</v>
      </c>
      <c r="H11" s="151">
        <v>34541135.240000002</v>
      </c>
    </row>
    <row r="12" spans="1:8" outlineLevel="1" x14ac:dyDescent="0.25">
      <c r="A12" s="167"/>
      <c r="B12" s="160" t="s">
        <v>8</v>
      </c>
      <c r="C12" s="163">
        <v>3427</v>
      </c>
      <c r="D12" s="162">
        <v>36370779</v>
      </c>
      <c r="E12" s="163">
        <v>-28</v>
      </c>
      <c r="F12" s="162">
        <v>-1829643.76</v>
      </c>
      <c r="G12" s="164">
        <v>3399</v>
      </c>
      <c r="H12" s="165">
        <v>34541135.240000002</v>
      </c>
    </row>
    <row r="13" spans="1:8" outlineLevel="2" x14ac:dyDescent="0.25">
      <c r="A13" s="159"/>
      <c r="B13" s="160" t="s">
        <v>19</v>
      </c>
      <c r="C13" s="161">
        <v>857</v>
      </c>
      <c r="D13" s="162">
        <v>9092695</v>
      </c>
      <c r="E13" s="163">
        <v>-28</v>
      </c>
      <c r="F13" s="162">
        <v>-1829643.76</v>
      </c>
      <c r="G13" s="164">
        <v>829</v>
      </c>
      <c r="H13" s="165">
        <v>7263051.2400000002</v>
      </c>
    </row>
    <row r="14" spans="1:8" outlineLevel="2" x14ac:dyDescent="0.25">
      <c r="A14" s="159"/>
      <c r="B14" s="160" t="s">
        <v>18</v>
      </c>
      <c r="C14" s="161">
        <v>857</v>
      </c>
      <c r="D14" s="162">
        <v>9092695</v>
      </c>
      <c r="E14" s="163">
        <v>0</v>
      </c>
      <c r="F14" s="162">
        <v>0</v>
      </c>
      <c r="G14" s="164">
        <v>857</v>
      </c>
      <c r="H14" s="165">
        <v>9092695</v>
      </c>
    </row>
    <row r="15" spans="1:8" outlineLevel="2" x14ac:dyDescent="0.25">
      <c r="A15" s="159"/>
      <c r="B15" s="160" t="s">
        <v>2</v>
      </c>
      <c r="C15" s="161">
        <v>857</v>
      </c>
      <c r="D15" s="162">
        <v>9092695</v>
      </c>
      <c r="E15" s="163">
        <v>0</v>
      </c>
      <c r="F15" s="162">
        <v>0</v>
      </c>
      <c r="G15" s="164">
        <v>857</v>
      </c>
      <c r="H15" s="165">
        <v>9092695</v>
      </c>
    </row>
    <row r="16" spans="1:8" outlineLevel="2" x14ac:dyDescent="0.25">
      <c r="A16" s="159"/>
      <c r="B16" s="160" t="s">
        <v>1</v>
      </c>
      <c r="C16" s="161">
        <v>856</v>
      </c>
      <c r="D16" s="162">
        <v>9092694</v>
      </c>
      <c r="E16" s="163">
        <v>0</v>
      </c>
      <c r="F16" s="162">
        <v>0</v>
      </c>
      <c r="G16" s="164">
        <v>856</v>
      </c>
      <c r="H16" s="165">
        <v>9092694</v>
      </c>
    </row>
    <row r="17" spans="1:8" x14ac:dyDescent="0.25">
      <c r="A17" s="149" t="s">
        <v>144</v>
      </c>
      <c r="B17" s="149" t="s">
        <v>54</v>
      </c>
      <c r="C17" s="150">
        <v>5482</v>
      </c>
      <c r="D17" s="151">
        <v>65293755</v>
      </c>
      <c r="E17" s="150">
        <v>-15</v>
      </c>
      <c r="F17" s="151">
        <v>-1000000</v>
      </c>
      <c r="G17" s="150">
        <v>5467</v>
      </c>
      <c r="H17" s="151">
        <v>64293755</v>
      </c>
    </row>
    <row r="18" spans="1:8" outlineLevel="1" x14ac:dyDescent="0.25">
      <c r="A18" s="167"/>
      <c r="B18" s="160" t="s">
        <v>8</v>
      </c>
      <c r="C18" s="163">
        <v>5482</v>
      </c>
      <c r="D18" s="162">
        <v>65293755</v>
      </c>
      <c r="E18" s="163">
        <v>-15</v>
      </c>
      <c r="F18" s="162">
        <v>-1000000</v>
      </c>
      <c r="G18" s="164">
        <v>5467</v>
      </c>
      <c r="H18" s="165">
        <v>64293755</v>
      </c>
    </row>
    <row r="19" spans="1:8" outlineLevel="2" x14ac:dyDescent="0.25">
      <c r="A19" s="159"/>
      <c r="B19" s="160" t="s">
        <v>19</v>
      </c>
      <c r="C19" s="163">
        <v>1371</v>
      </c>
      <c r="D19" s="162">
        <v>16323440</v>
      </c>
      <c r="E19" s="163">
        <v>-15</v>
      </c>
      <c r="F19" s="162">
        <v>-1000000</v>
      </c>
      <c r="G19" s="164">
        <v>1356</v>
      </c>
      <c r="H19" s="165">
        <v>15323440</v>
      </c>
    </row>
    <row r="20" spans="1:8" outlineLevel="2" x14ac:dyDescent="0.25">
      <c r="A20" s="159"/>
      <c r="B20" s="160" t="s">
        <v>18</v>
      </c>
      <c r="C20" s="163">
        <v>1371</v>
      </c>
      <c r="D20" s="162">
        <v>16323440</v>
      </c>
      <c r="E20" s="163">
        <v>0</v>
      </c>
      <c r="F20" s="162">
        <v>0</v>
      </c>
      <c r="G20" s="164">
        <v>1371</v>
      </c>
      <c r="H20" s="165">
        <v>16323440</v>
      </c>
    </row>
    <row r="21" spans="1:8" outlineLevel="2" x14ac:dyDescent="0.25">
      <c r="A21" s="159"/>
      <c r="B21" s="160" t="s">
        <v>2</v>
      </c>
      <c r="C21" s="163">
        <v>1371</v>
      </c>
      <c r="D21" s="162">
        <v>16323440</v>
      </c>
      <c r="E21" s="163">
        <v>0</v>
      </c>
      <c r="F21" s="162">
        <v>0</v>
      </c>
      <c r="G21" s="164">
        <v>1371</v>
      </c>
      <c r="H21" s="165">
        <v>16323440</v>
      </c>
    </row>
    <row r="22" spans="1:8" outlineLevel="2" x14ac:dyDescent="0.25">
      <c r="A22" s="159"/>
      <c r="B22" s="160" t="s">
        <v>1</v>
      </c>
      <c r="C22" s="163">
        <v>1369</v>
      </c>
      <c r="D22" s="162">
        <v>16323435</v>
      </c>
      <c r="E22" s="163">
        <v>0</v>
      </c>
      <c r="F22" s="162">
        <v>0</v>
      </c>
      <c r="G22" s="164">
        <v>1369</v>
      </c>
      <c r="H22" s="165">
        <v>16323435</v>
      </c>
    </row>
    <row r="23" spans="1:8" ht="21" x14ac:dyDescent="0.25">
      <c r="A23" s="149" t="s">
        <v>136</v>
      </c>
      <c r="B23" s="149" t="s">
        <v>113</v>
      </c>
      <c r="C23" s="150">
        <v>4110</v>
      </c>
      <c r="D23" s="151">
        <v>43269143</v>
      </c>
      <c r="E23" s="150">
        <v>120</v>
      </c>
      <c r="F23" s="151">
        <v>7829643.7599999998</v>
      </c>
      <c r="G23" s="150">
        <v>4230</v>
      </c>
      <c r="H23" s="151">
        <v>51098786.759999998</v>
      </c>
    </row>
    <row r="24" spans="1:8" outlineLevel="1" x14ac:dyDescent="0.25">
      <c r="A24" s="167"/>
      <c r="B24" s="160" t="s">
        <v>8</v>
      </c>
      <c r="C24" s="163">
        <v>4110</v>
      </c>
      <c r="D24" s="162">
        <v>43269143</v>
      </c>
      <c r="E24" s="163">
        <v>120</v>
      </c>
      <c r="F24" s="162">
        <v>7829643.7599999998</v>
      </c>
      <c r="G24" s="164">
        <v>4230</v>
      </c>
      <c r="H24" s="165">
        <v>51098786.759999998</v>
      </c>
    </row>
    <row r="25" spans="1:8" outlineLevel="2" x14ac:dyDescent="0.25">
      <c r="A25" s="159"/>
      <c r="B25" s="160" t="s">
        <v>18</v>
      </c>
      <c r="C25" s="163">
        <v>1055</v>
      </c>
      <c r="D25" s="162">
        <v>11226415</v>
      </c>
      <c r="E25" s="163">
        <v>-214</v>
      </c>
      <c r="F25" s="162">
        <v>517142</v>
      </c>
      <c r="G25" s="164">
        <v>841</v>
      </c>
      <c r="H25" s="165">
        <v>11743557</v>
      </c>
    </row>
    <row r="26" spans="1:8" outlineLevel="2" x14ac:dyDescent="0.25">
      <c r="A26" s="159"/>
      <c r="B26" s="160" t="s">
        <v>2</v>
      </c>
      <c r="C26" s="163">
        <v>1527</v>
      </c>
      <c r="D26" s="162">
        <v>16021364</v>
      </c>
      <c r="E26" s="163">
        <v>167</v>
      </c>
      <c r="F26" s="162">
        <v>3656250.88</v>
      </c>
      <c r="G26" s="164">
        <v>1694</v>
      </c>
      <c r="H26" s="165">
        <v>19677614.879999999</v>
      </c>
    </row>
    <row r="27" spans="1:8" outlineLevel="2" x14ac:dyDescent="0.25">
      <c r="A27" s="159"/>
      <c r="B27" s="160" t="s">
        <v>1</v>
      </c>
      <c r="C27" s="163">
        <v>1528</v>
      </c>
      <c r="D27" s="162">
        <v>16021364</v>
      </c>
      <c r="E27" s="163">
        <v>167</v>
      </c>
      <c r="F27" s="162">
        <v>3656250.88</v>
      </c>
      <c r="G27" s="164">
        <v>1695</v>
      </c>
      <c r="H27" s="165">
        <v>19677614.879999999</v>
      </c>
    </row>
    <row r="28" spans="1:8" x14ac:dyDescent="0.25">
      <c r="A28" s="251" t="s">
        <v>35</v>
      </c>
      <c r="B28" s="251"/>
      <c r="C28" s="150">
        <v>14517</v>
      </c>
      <c r="D28" s="151">
        <v>240901417</v>
      </c>
      <c r="E28" s="150">
        <f>E5+E11+E17+E23</f>
        <v>0</v>
      </c>
      <c r="F28" s="151">
        <f>F5+F11+F17+F23</f>
        <v>0</v>
      </c>
      <c r="G28" s="150">
        <v>14517</v>
      </c>
      <c r="H28" s="151">
        <v>240901417</v>
      </c>
    </row>
  </sheetData>
  <mergeCells count="8">
    <mergeCell ref="A28:B28"/>
    <mergeCell ref="F1:H1"/>
    <mergeCell ref="A2:H2"/>
    <mergeCell ref="A3:A4"/>
    <mergeCell ref="B3:B4"/>
    <mergeCell ref="C3:D3"/>
    <mergeCell ref="E3:F3"/>
    <mergeCell ref="G3:H3"/>
  </mergeCells>
  <pageMargins left="0.7" right="0.7" top="0.75" bottom="0.75" header="0.3" footer="0.3"/>
  <pageSetup paperSize="9" scale="9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view="pageBreakPreview" topLeftCell="B1" zoomScale="120" zoomScaleNormal="100" zoomScaleSheetLayoutView="120" workbookViewId="0">
      <pane xSplit="1" ySplit="4" topLeftCell="C56" activePane="bottomRight" state="frozen"/>
      <selection activeCell="B1" sqref="B1"/>
      <selection pane="topRight" activeCell="C1" sqref="C1"/>
      <selection pane="bottomLeft" activeCell="B5" sqref="B5"/>
      <selection pane="bottomRight" activeCell="C5" sqref="C5"/>
    </sheetView>
  </sheetViews>
  <sheetFormatPr defaultRowHeight="15" x14ac:dyDescent="0.25"/>
  <cols>
    <col min="1" max="1" width="9.140625" style="182"/>
    <col min="2" max="2" width="23.42578125" style="182" customWidth="1"/>
    <col min="3" max="4" width="15.28515625" style="182" customWidth="1"/>
    <col min="5" max="5" width="14.85546875" style="182" customWidth="1"/>
    <col min="6" max="6" width="15.5703125" style="182" customWidth="1"/>
    <col min="7" max="7" width="14.42578125" style="182" customWidth="1"/>
    <col min="8" max="8" width="16.5703125" style="182" customWidth="1"/>
    <col min="9" max="16384" width="9.140625" style="182"/>
  </cols>
  <sheetData>
    <row r="1" spans="1:8" ht="41.25" customHeight="1" x14ac:dyDescent="0.25">
      <c r="F1" s="271" t="s">
        <v>283</v>
      </c>
      <c r="G1" s="271"/>
      <c r="H1" s="271"/>
    </row>
    <row r="2" spans="1:8" ht="81" customHeight="1" x14ac:dyDescent="0.25">
      <c r="B2" s="272" t="s">
        <v>211</v>
      </c>
      <c r="C2" s="272"/>
      <c r="D2" s="272"/>
      <c r="E2" s="272"/>
      <c r="F2" s="272"/>
      <c r="G2" s="272"/>
      <c r="H2" s="272"/>
    </row>
    <row r="3" spans="1:8" s="184" customFormat="1" ht="19.5" customHeight="1" x14ac:dyDescent="0.2">
      <c r="A3" s="183"/>
      <c r="B3" s="255" t="s">
        <v>214</v>
      </c>
      <c r="C3" s="273" t="s">
        <v>26</v>
      </c>
      <c r="D3" s="273"/>
      <c r="E3" s="273" t="s">
        <v>25</v>
      </c>
      <c r="F3" s="273"/>
      <c r="G3" s="273" t="s">
        <v>24</v>
      </c>
      <c r="H3" s="273"/>
    </row>
    <row r="4" spans="1:8" s="184" customFormat="1" ht="24" x14ac:dyDescent="0.2">
      <c r="A4" s="183"/>
      <c r="B4" s="255"/>
      <c r="C4" s="181" t="s">
        <v>212</v>
      </c>
      <c r="D4" s="181" t="s">
        <v>22</v>
      </c>
      <c r="E4" s="181" t="s">
        <v>212</v>
      </c>
      <c r="F4" s="181" t="s">
        <v>22</v>
      </c>
      <c r="G4" s="181" t="s">
        <v>212</v>
      </c>
      <c r="H4" s="181" t="s">
        <v>22</v>
      </c>
    </row>
    <row r="5" spans="1:8" x14ac:dyDescent="0.25">
      <c r="A5" s="149" t="s">
        <v>134</v>
      </c>
      <c r="B5" s="149" t="s">
        <v>115</v>
      </c>
      <c r="C5" s="150">
        <v>2128</v>
      </c>
      <c r="D5" s="151">
        <v>1270638.6000000001</v>
      </c>
      <c r="E5" s="150">
        <v>172</v>
      </c>
      <c r="F5" s="151">
        <v>103193</v>
      </c>
      <c r="G5" s="150">
        <v>2300</v>
      </c>
      <c r="H5" s="151">
        <v>1373831.6</v>
      </c>
    </row>
    <row r="6" spans="1:8" x14ac:dyDescent="0.25">
      <c r="A6" s="167"/>
      <c r="B6" s="160" t="s">
        <v>10</v>
      </c>
      <c r="C6" s="163">
        <v>2128</v>
      </c>
      <c r="D6" s="162">
        <v>1270638.6000000001</v>
      </c>
      <c r="E6" s="163">
        <v>172</v>
      </c>
      <c r="F6" s="162">
        <v>103193</v>
      </c>
      <c r="G6" s="164">
        <v>2300</v>
      </c>
      <c r="H6" s="165">
        <v>1373831.6</v>
      </c>
    </row>
    <row r="7" spans="1:8" x14ac:dyDescent="0.25">
      <c r="A7" s="159"/>
      <c r="B7" s="160" t="s">
        <v>19</v>
      </c>
      <c r="C7" s="161">
        <v>494</v>
      </c>
      <c r="D7" s="162">
        <v>295362.59999999998</v>
      </c>
      <c r="E7" s="163">
        <v>0</v>
      </c>
      <c r="F7" s="162">
        <v>0</v>
      </c>
      <c r="G7" s="164">
        <v>494</v>
      </c>
      <c r="H7" s="165">
        <v>295362.59999999998</v>
      </c>
    </row>
    <row r="8" spans="1:8" x14ac:dyDescent="0.25">
      <c r="A8" s="159"/>
      <c r="B8" s="160" t="s">
        <v>18</v>
      </c>
      <c r="C8" s="161">
        <v>546</v>
      </c>
      <c r="D8" s="162">
        <v>325094</v>
      </c>
      <c r="E8" s="163">
        <v>172</v>
      </c>
      <c r="F8" s="162">
        <v>103193</v>
      </c>
      <c r="G8" s="164">
        <v>718</v>
      </c>
      <c r="H8" s="165">
        <v>428287</v>
      </c>
    </row>
    <row r="9" spans="1:8" x14ac:dyDescent="0.25">
      <c r="A9" s="159"/>
      <c r="B9" s="160" t="s">
        <v>2</v>
      </c>
      <c r="C9" s="161">
        <v>546</v>
      </c>
      <c r="D9" s="162">
        <v>325094</v>
      </c>
      <c r="E9" s="163">
        <v>0</v>
      </c>
      <c r="F9" s="162">
        <v>0</v>
      </c>
      <c r="G9" s="164">
        <v>546</v>
      </c>
      <c r="H9" s="165">
        <v>325094</v>
      </c>
    </row>
    <row r="10" spans="1:8" x14ac:dyDescent="0.25">
      <c r="A10" s="159"/>
      <c r="B10" s="160" t="s">
        <v>1</v>
      </c>
      <c r="C10" s="161">
        <v>542</v>
      </c>
      <c r="D10" s="162">
        <v>325088</v>
      </c>
      <c r="E10" s="163">
        <v>0</v>
      </c>
      <c r="F10" s="162">
        <v>0</v>
      </c>
      <c r="G10" s="164">
        <v>542</v>
      </c>
      <c r="H10" s="165">
        <v>325088</v>
      </c>
    </row>
    <row r="11" spans="1:8" x14ac:dyDescent="0.25">
      <c r="A11" s="149" t="s">
        <v>126</v>
      </c>
      <c r="B11" s="149" t="s">
        <v>46</v>
      </c>
      <c r="C11" s="150">
        <v>1014</v>
      </c>
      <c r="D11" s="151">
        <v>604849.5</v>
      </c>
      <c r="E11" s="150">
        <v>120</v>
      </c>
      <c r="F11" s="151">
        <v>88349.8</v>
      </c>
      <c r="G11" s="150">
        <v>1134</v>
      </c>
      <c r="H11" s="151">
        <v>693199.3</v>
      </c>
    </row>
    <row r="12" spans="1:8" x14ac:dyDescent="0.25">
      <c r="A12" s="167"/>
      <c r="B12" s="160" t="s">
        <v>10</v>
      </c>
      <c r="C12" s="163">
        <v>1014</v>
      </c>
      <c r="D12" s="162">
        <v>604849.5</v>
      </c>
      <c r="E12" s="163">
        <v>120</v>
      </c>
      <c r="F12" s="162">
        <v>88349.8</v>
      </c>
      <c r="G12" s="164">
        <v>1134</v>
      </c>
      <c r="H12" s="165">
        <v>693199.3</v>
      </c>
    </row>
    <row r="13" spans="1:8" x14ac:dyDescent="0.25">
      <c r="A13" s="159"/>
      <c r="B13" s="160" t="s">
        <v>19</v>
      </c>
      <c r="C13" s="161">
        <v>219</v>
      </c>
      <c r="D13" s="162">
        <v>130633.5</v>
      </c>
      <c r="E13" s="163">
        <v>0</v>
      </c>
      <c r="F13" s="162">
        <v>0</v>
      </c>
      <c r="G13" s="164">
        <v>219</v>
      </c>
      <c r="H13" s="165">
        <v>130633.5</v>
      </c>
    </row>
    <row r="14" spans="1:8" x14ac:dyDescent="0.25">
      <c r="A14" s="159"/>
      <c r="B14" s="160" t="s">
        <v>18</v>
      </c>
      <c r="C14" s="161">
        <v>265</v>
      </c>
      <c r="D14" s="162">
        <v>158074</v>
      </c>
      <c r="E14" s="163">
        <v>120</v>
      </c>
      <c r="F14" s="162">
        <v>88349.8</v>
      </c>
      <c r="G14" s="164">
        <v>385</v>
      </c>
      <c r="H14" s="165">
        <v>246423.8</v>
      </c>
    </row>
    <row r="15" spans="1:8" x14ac:dyDescent="0.25">
      <c r="A15" s="159"/>
      <c r="B15" s="160" t="s">
        <v>2</v>
      </c>
      <c r="C15" s="161">
        <v>265</v>
      </c>
      <c r="D15" s="162">
        <v>158074</v>
      </c>
      <c r="E15" s="163">
        <v>0</v>
      </c>
      <c r="F15" s="162">
        <v>0</v>
      </c>
      <c r="G15" s="164">
        <v>265</v>
      </c>
      <c r="H15" s="165">
        <v>158074</v>
      </c>
    </row>
    <row r="16" spans="1:8" x14ac:dyDescent="0.25">
      <c r="A16" s="159"/>
      <c r="B16" s="160" t="s">
        <v>1</v>
      </c>
      <c r="C16" s="161">
        <v>265</v>
      </c>
      <c r="D16" s="162">
        <v>158068</v>
      </c>
      <c r="E16" s="163">
        <v>0</v>
      </c>
      <c r="F16" s="162">
        <v>0</v>
      </c>
      <c r="G16" s="164">
        <v>265</v>
      </c>
      <c r="H16" s="165">
        <v>158068</v>
      </c>
    </row>
    <row r="17" spans="1:8" x14ac:dyDescent="0.25">
      <c r="A17" s="149" t="s">
        <v>227</v>
      </c>
      <c r="B17" s="149" t="s">
        <v>59</v>
      </c>
      <c r="C17" s="166">
        <v>350</v>
      </c>
      <c r="D17" s="151">
        <v>271214</v>
      </c>
      <c r="E17" s="150">
        <v>-64</v>
      </c>
      <c r="F17" s="151">
        <v>-39817</v>
      </c>
      <c r="G17" s="150">
        <v>286</v>
      </c>
      <c r="H17" s="151">
        <v>231397</v>
      </c>
    </row>
    <row r="18" spans="1:8" s="185" customFormat="1" ht="14.25" x14ac:dyDescent="0.2">
      <c r="A18" s="167"/>
      <c r="B18" s="160" t="s">
        <v>10</v>
      </c>
      <c r="C18" s="161">
        <v>350</v>
      </c>
      <c r="D18" s="162">
        <v>271214</v>
      </c>
      <c r="E18" s="163">
        <v>-64</v>
      </c>
      <c r="F18" s="162">
        <v>-39817</v>
      </c>
      <c r="G18" s="164">
        <v>286</v>
      </c>
      <c r="H18" s="165">
        <v>231397</v>
      </c>
    </row>
    <row r="19" spans="1:8" x14ac:dyDescent="0.25">
      <c r="A19" s="159"/>
      <c r="B19" s="160" t="s">
        <v>18</v>
      </c>
      <c r="C19" s="161">
        <v>120</v>
      </c>
      <c r="D19" s="162">
        <v>90404</v>
      </c>
      <c r="E19" s="163">
        <v>-64</v>
      </c>
      <c r="F19" s="162">
        <v>-39817</v>
      </c>
      <c r="G19" s="164">
        <v>56</v>
      </c>
      <c r="H19" s="165">
        <v>50587</v>
      </c>
    </row>
    <row r="20" spans="1:8" x14ac:dyDescent="0.25">
      <c r="A20" s="159"/>
      <c r="B20" s="160" t="s">
        <v>2</v>
      </c>
      <c r="C20" s="161">
        <v>120</v>
      </c>
      <c r="D20" s="162">
        <v>90404</v>
      </c>
      <c r="E20" s="163">
        <v>0</v>
      </c>
      <c r="F20" s="162">
        <v>0</v>
      </c>
      <c r="G20" s="164">
        <v>120</v>
      </c>
      <c r="H20" s="165">
        <v>90404</v>
      </c>
    </row>
    <row r="21" spans="1:8" x14ac:dyDescent="0.25">
      <c r="A21" s="159"/>
      <c r="B21" s="160" t="s">
        <v>1</v>
      </c>
      <c r="C21" s="161">
        <v>110</v>
      </c>
      <c r="D21" s="162">
        <v>90406</v>
      </c>
      <c r="E21" s="163">
        <v>0</v>
      </c>
      <c r="F21" s="162">
        <v>0</v>
      </c>
      <c r="G21" s="164">
        <v>110</v>
      </c>
      <c r="H21" s="165">
        <v>90406</v>
      </c>
    </row>
    <row r="22" spans="1:8" x14ac:dyDescent="0.25">
      <c r="A22" s="149" t="s">
        <v>143</v>
      </c>
      <c r="B22" s="149" t="s">
        <v>63</v>
      </c>
      <c r="C22" s="166">
        <v>396</v>
      </c>
      <c r="D22" s="151">
        <v>237110</v>
      </c>
      <c r="E22" s="150">
        <v>-71</v>
      </c>
      <c r="F22" s="151">
        <v>-34810</v>
      </c>
      <c r="G22" s="150">
        <v>325</v>
      </c>
      <c r="H22" s="151">
        <v>202300</v>
      </c>
    </row>
    <row r="23" spans="1:8" x14ac:dyDescent="0.25">
      <c r="A23" s="167"/>
      <c r="B23" s="160" t="s">
        <v>10</v>
      </c>
      <c r="C23" s="161">
        <v>396</v>
      </c>
      <c r="D23" s="162">
        <v>237110</v>
      </c>
      <c r="E23" s="163">
        <v>-71</v>
      </c>
      <c r="F23" s="162">
        <v>-34810</v>
      </c>
      <c r="G23" s="164">
        <v>325</v>
      </c>
      <c r="H23" s="165">
        <v>202300</v>
      </c>
    </row>
    <row r="24" spans="1:8" x14ac:dyDescent="0.25">
      <c r="A24" s="159"/>
      <c r="B24" s="160" t="s">
        <v>18</v>
      </c>
      <c r="C24" s="161">
        <v>134</v>
      </c>
      <c r="D24" s="162">
        <v>79035</v>
      </c>
      <c r="E24" s="163">
        <v>-71</v>
      </c>
      <c r="F24" s="162">
        <v>-34810</v>
      </c>
      <c r="G24" s="164">
        <v>63</v>
      </c>
      <c r="H24" s="165">
        <v>44225</v>
      </c>
    </row>
    <row r="25" spans="1:8" x14ac:dyDescent="0.25">
      <c r="A25" s="159"/>
      <c r="B25" s="160" t="s">
        <v>2</v>
      </c>
      <c r="C25" s="161">
        <v>134</v>
      </c>
      <c r="D25" s="162">
        <v>79035</v>
      </c>
      <c r="E25" s="163">
        <v>0</v>
      </c>
      <c r="F25" s="162">
        <v>0</v>
      </c>
      <c r="G25" s="164">
        <v>134</v>
      </c>
      <c r="H25" s="165">
        <v>79035</v>
      </c>
    </row>
    <row r="26" spans="1:8" x14ac:dyDescent="0.25">
      <c r="A26" s="159"/>
      <c r="B26" s="160" t="s">
        <v>1</v>
      </c>
      <c r="C26" s="161">
        <v>128</v>
      </c>
      <c r="D26" s="162">
        <v>79040</v>
      </c>
      <c r="E26" s="163">
        <v>0</v>
      </c>
      <c r="F26" s="162">
        <v>0</v>
      </c>
      <c r="G26" s="164">
        <v>128</v>
      </c>
      <c r="H26" s="165">
        <v>79040</v>
      </c>
    </row>
    <row r="27" spans="1:8" x14ac:dyDescent="0.25">
      <c r="A27" s="149" t="s">
        <v>149</v>
      </c>
      <c r="B27" s="149" t="s">
        <v>73</v>
      </c>
      <c r="C27" s="166">
        <v>748</v>
      </c>
      <c r="D27" s="151">
        <v>508323</v>
      </c>
      <c r="E27" s="150">
        <v>-133</v>
      </c>
      <c r="F27" s="151">
        <v>-74627</v>
      </c>
      <c r="G27" s="150">
        <v>615</v>
      </c>
      <c r="H27" s="151">
        <v>433696</v>
      </c>
    </row>
    <row r="28" spans="1:8" x14ac:dyDescent="0.25">
      <c r="A28" s="167"/>
      <c r="B28" s="160" t="s">
        <v>10</v>
      </c>
      <c r="C28" s="161">
        <v>748</v>
      </c>
      <c r="D28" s="162">
        <v>508323</v>
      </c>
      <c r="E28" s="163">
        <v>-133</v>
      </c>
      <c r="F28" s="162">
        <v>-74627</v>
      </c>
      <c r="G28" s="164">
        <v>615</v>
      </c>
      <c r="H28" s="165">
        <v>433696</v>
      </c>
    </row>
    <row r="29" spans="1:8" x14ac:dyDescent="0.25">
      <c r="A29" s="159"/>
      <c r="B29" s="160" t="s">
        <v>18</v>
      </c>
      <c r="C29" s="161">
        <v>252</v>
      </c>
      <c r="D29" s="162">
        <v>169440</v>
      </c>
      <c r="E29" s="163">
        <v>-133</v>
      </c>
      <c r="F29" s="162">
        <v>-74627</v>
      </c>
      <c r="G29" s="164">
        <v>119</v>
      </c>
      <c r="H29" s="165">
        <v>94813</v>
      </c>
    </row>
    <row r="30" spans="1:8" x14ac:dyDescent="0.25">
      <c r="A30" s="159"/>
      <c r="B30" s="160" t="s">
        <v>2</v>
      </c>
      <c r="C30" s="161">
        <v>252</v>
      </c>
      <c r="D30" s="162">
        <v>169440</v>
      </c>
      <c r="E30" s="163">
        <v>0</v>
      </c>
      <c r="F30" s="162">
        <v>0</v>
      </c>
      <c r="G30" s="164">
        <v>252</v>
      </c>
      <c r="H30" s="165">
        <v>169440</v>
      </c>
    </row>
    <row r="31" spans="1:8" x14ac:dyDescent="0.25">
      <c r="A31" s="159"/>
      <c r="B31" s="160" t="s">
        <v>1</v>
      </c>
      <c r="C31" s="161">
        <v>244</v>
      </c>
      <c r="D31" s="162">
        <v>169443</v>
      </c>
      <c r="E31" s="163">
        <v>0</v>
      </c>
      <c r="F31" s="162">
        <v>0</v>
      </c>
      <c r="G31" s="164">
        <v>244</v>
      </c>
      <c r="H31" s="165">
        <v>169443</v>
      </c>
    </row>
    <row r="32" spans="1:8" x14ac:dyDescent="0.25">
      <c r="A32" s="149" t="s">
        <v>228</v>
      </c>
      <c r="B32" s="149" t="s">
        <v>75</v>
      </c>
      <c r="C32" s="166">
        <v>396</v>
      </c>
      <c r="D32" s="151">
        <v>237110</v>
      </c>
      <c r="E32" s="150">
        <v>-71</v>
      </c>
      <c r="F32" s="151">
        <v>-34810</v>
      </c>
      <c r="G32" s="150">
        <v>325</v>
      </c>
      <c r="H32" s="151">
        <v>202300</v>
      </c>
    </row>
    <row r="33" spans="1:8" x14ac:dyDescent="0.25">
      <c r="A33" s="167"/>
      <c r="B33" s="160" t="s">
        <v>10</v>
      </c>
      <c r="C33" s="161">
        <v>396</v>
      </c>
      <c r="D33" s="162">
        <v>237110</v>
      </c>
      <c r="E33" s="163">
        <v>-71</v>
      </c>
      <c r="F33" s="162">
        <v>-34810</v>
      </c>
      <c r="G33" s="164">
        <v>325</v>
      </c>
      <c r="H33" s="165">
        <v>202300</v>
      </c>
    </row>
    <row r="34" spans="1:8" x14ac:dyDescent="0.25">
      <c r="A34" s="159"/>
      <c r="B34" s="160" t="s">
        <v>18</v>
      </c>
      <c r="C34" s="161">
        <v>134</v>
      </c>
      <c r="D34" s="162">
        <v>79035</v>
      </c>
      <c r="E34" s="163">
        <v>-71</v>
      </c>
      <c r="F34" s="162">
        <v>-34810</v>
      </c>
      <c r="G34" s="164">
        <v>63</v>
      </c>
      <c r="H34" s="165">
        <v>44225</v>
      </c>
    </row>
    <row r="35" spans="1:8" x14ac:dyDescent="0.25">
      <c r="A35" s="159"/>
      <c r="B35" s="160" t="s">
        <v>2</v>
      </c>
      <c r="C35" s="161">
        <v>134</v>
      </c>
      <c r="D35" s="162">
        <v>79035</v>
      </c>
      <c r="E35" s="163">
        <v>0</v>
      </c>
      <c r="F35" s="162">
        <v>0</v>
      </c>
      <c r="G35" s="164">
        <v>134</v>
      </c>
      <c r="H35" s="165">
        <v>79035</v>
      </c>
    </row>
    <row r="36" spans="1:8" x14ac:dyDescent="0.25">
      <c r="A36" s="159"/>
      <c r="B36" s="160" t="s">
        <v>1</v>
      </c>
      <c r="C36" s="161">
        <v>128</v>
      </c>
      <c r="D36" s="162">
        <v>79040</v>
      </c>
      <c r="E36" s="163">
        <v>0</v>
      </c>
      <c r="F36" s="162">
        <v>0</v>
      </c>
      <c r="G36" s="164">
        <v>128</v>
      </c>
      <c r="H36" s="165">
        <v>79040</v>
      </c>
    </row>
    <row r="37" spans="1:8" x14ac:dyDescent="0.25">
      <c r="A37" s="149" t="s">
        <v>154</v>
      </c>
      <c r="B37" s="149" t="s">
        <v>95</v>
      </c>
      <c r="C37" s="150">
        <v>1667</v>
      </c>
      <c r="D37" s="151">
        <v>1104709.8999999999</v>
      </c>
      <c r="E37" s="150">
        <v>122</v>
      </c>
      <c r="F37" s="151">
        <v>67965.5</v>
      </c>
      <c r="G37" s="150">
        <v>1789</v>
      </c>
      <c r="H37" s="151">
        <v>1172675.3999999999</v>
      </c>
    </row>
    <row r="38" spans="1:8" x14ac:dyDescent="0.25">
      <c r="A38" s="167"/>
      <c r="B38" s="160" t="s">
        <v>10</v>
      </c>
      <c r="C38" s="163">
        <v>1667</v>
      </c>
      <c r="D38" s="162">
        <v>1104709.8999999999</v>
      </c>
      <c r="E38" s="163">
        <v>122</v>
      </c>
      <c r="F38" s="162">
        <v>67965.5</v>
      </c>
      <c r="G38" s="164">
        <v>1789</v>
      </c>
      <c r="H38" s="165">
        <v>1172675.3999999999</v>
      </c>
    </row>
    <row r="39" spans="1:8" x14ac:dyDescent="0.25">
      <c r="A39" s="159"/>
      <c r="B39" s="160" t="s">
        <v>19</v>
      </c>
      <c r="C39" s="161">
        <v>543</v>
      </c>
      <c r="D39" s="162">
        <v>342226.9</v>
      </c>
      <c r="E39" s="163">
        <v>0</v>
      </c>
      <c r="F39" s="162">
        <v>0</v>
      </c>
      <c r="G39" s="164">
        <v>543</v>
      </c>
      <c r="H39" s="165">
        <v>342226.9</v>
      </c>
    </row>
    <row r="40" spans="1:8" x14ac:dyDescent="0.25">
      <c r="A40" s="159"/>
      <c r="B40" s="160" t="s">
        <v>18</v>
      </c>
      <c r="C40" s="161">
        <v>376</v>
      </c>
      <c r="D40" s="162">
        <v>254162</v>
      </c>
      <c r="E40" s="163">
        <v>122</v>
      </c>
      <c r="F40" s="162">
        <v>67965.5</v>
      </c>
      <c r="G40" s="164">
        <v>498</v>
      </c>
      <c r="H40" s="165">
        <v>322127.5</v>
      </c>
    </row>
    <row r="41" spans="1:8" x14ac:dyDescent="0.25">
      <c r="A41" s="159"/>
      <c r="B41" s="160" t="s">
        <v>2</v>
      </c>
      <c r="C41" s="161">
        <v>376</v>
      </c>
      <c r="D41" s="162">
        <v>254162</v>
      </c>
      <c r="E41" s="163">
        <v>0</v>
      </c>
      <c r="F41" s="162">
        <v>0</v>
      </c>
      <c r="G41" s="164">
        <v>376</v>
      </c>
      <c r="H41" s="165">
        <v>254162</v>
      </c>
    </row>
    <row r="42" spans="1:8" x14ac:dyDescent="0.25">
      <c r="A42" s="159"/>
      <c r="B42" s="160" t="s">
        <v>1</v>
      </c>
      <c r="C42" s="161">
        <v>372</v>
      </c>
      <c r="D42" s="162">
        <v>254159</v>
      </c>
      <c r="E42" s="163">
        <v>0</v>
      </c>
      <c r="F42" s="162">
        <v>0</v>
      </c>
      <c r="G42" s="164">
        <v>372</v>
      </c>
      <c r="H42" s="165">
        <v>254159</v>
      </c>
    </row>
    <row r="43" spans="1:8" x14ac:dyDescent="0.25">
      <c r="A43" s="149" t="s">
        <v>229</v>
      </c>
      <c r="B43" s="149" t="s">
        <v>97</v>
      </c>
      <c r="C43" s="166">
        <v>748</v>
      </c>
      <c r="D43" s="151">
        <v>508323</v>
      </c>
      <c r="E43" s="150">
        <v>-133</v>
      </c>
      <c r="F43" s="151">
        <v>-74627</v>
      </c>
      <c r="G43" s="150">
        <v>615</v>
      </c>
      <c r="H43" s="151">
        <v>433696</v>
      </c>
    </row>
    <row r="44" spans="1:8" x14ac:dyDescent="0.25">
      <c r="A44" s="167"/>
      <c r="B44" s="160" t="s">
        <v>10</v>
      </c>
      <c r="C44" s="161">
        <v>748</v>
      </c>
      <c r="D44" s="162">
        <v>508323</v>
      </c>
      <c r="E44" s="163">
        <v>-133</v>
      </c>
      <c r="F44" s="162">
        <v>-74627</v>
      </c>
      <c r="G44" s="164">
        <v>615</v>
      </c>
      <c r="H44" s="165">
        <v>433696</v>
      </c>
    </row>
    <row r="45" spans="1:8" x14ac:dyDescent="0.25">
      <c r="A45" s="159"/>
      <c r="B45" s="160" t="s">
        <v>18</v>
      </c>
      <c r="C45" s="161">
        <v>252</v>
      </c>
      <c r="D45" s="162">
        <v>169440</v>
      </c>
      <c r="E45" s="163">
        <v>-133</v>
      </c>
      <c r="F45" s="162">
        <v>-74627</v>
      </c>
      <c r="G45" s="164">
        <v>119</v>
      </c>
      <c r="H45" s="165">
        <v>94813</v>
      </c>
    </row>
    <row r="46" spans="1:8" x14ac:dyDescent="0.25">
      <c r="A46" s="159"/>
      <c r="B46" s="160" t="s">
        <v>2</v>
      </c>
      <c r="C46" s="161">
        <v>252</v>
      </c>
      <c r="D46" s="162">
        <v>169440</v>
      </c>
      <c r="E46" s="163">
        <v>0</v>
      </c>
      <c r="F46" s="162">
        <v>0</v>
      </c>
      <c r="G46" s="164">
        <v>252</v>
      </c>
      <c r="H46" s="165">
        <v>169440</v>
      </c>
    </row>
    <row r="47" spans="1:8" x14ac:dyDescent="0.25">
      <c r="A47" s="159"/>
      <c r="B47" s="160" t="s">
        <v>1</v>
      </c>
      <c r="C47" s="161">
        <v>244</v>
      </c>
      <c r="D47" s="162">
        <v>169443</v>
      </c>
      <c r="E47" s="163">
        <v>0</v>
      </c>
      <c r="F47" s="162">
        <v>0</v>
      </c>
      <c r="G47" s="164">
        <v>244</v>
      </c>
      <c r="H47" s="165">
        <v>169443</v>
      </c>
    </row>
    <row r="48" spans="1:8" ht="21" x14ac:dyDescent="0.25">
      <c r="A48" s="149" t="s">
        <v>230</v>
      </c>
      <c r="B48" s="149" t="s">
        <v>118</v>
      </c>
      <c r="C48" s="166">
        <v>76</v>
      </c>
      <c r="D48" s="151">
        <v>50832</v>
      </c>
      <c r="E48" s="150">
        <v>-13</v>
      </c>
      <c r="F48" s="151">
        <v>-7463</v>
      </c>
      <c r="G48" s="150">
        <v>63</v>
      </c>
      <c r="H48" s="151">
        <v>43369</v>
      </c>
    </row>
    <row r="49" spans="1:8" x14ac:dyDescent="0.25">
      <c r="A49" s="167"/>
      <c r="B49" s="160" t="s">
        <v>10</v>
      </c>
      <c r="C49" s="161">
        <v>76</v>
      </c>
      <c r="D49" s="162">
        <v>50832</v>
      </c>
      <c r="E49" s="163">
        <v>-13</v>
      </c>
      <c r="F49" s="162">
        <v>-7463</v>
      </c>
      <c r="G49" s="164">
        <v>63</v>
      </c>
      <c r="H49" s="165">
        <v>43369</v>
      </c>
    </row>
    <row r="50" spans="1:8" x14ac:dyDescent="0.25">
      <c r="A50" s="159"/>
      <c r="B50" s="160" t="s">
        <v>18</v>
      </c>
      <c r="C50" s="161">
        <v>24</v>
      </c>
      <c r="D50" s="162">
        <v>16944</v>
      </c>
      <c r="E50" s="163">
        <v>-13</v>
      </c>
      <c r="F50" s="162">
        <v>-7463</v>
      </c>
      <c r="G50" s="164">
        <v>11</v>
      </c>
      <c r="H50" s="165">
        <v>9481</v>
      </c>
    </row>
    <row r="51" spans="1:8" x14ac:dyDescent="0.25">
      <c r="A51" s="159"/>
      <c r="B51" s="160" t="s">
        <v>2</v>
      </c>
      <c r="C51" s="161">
        <v>24</v>
      </c>
      <c r="D51" s="162">
        <v>16944</v>
      </c>
      <c r="E51" s="163">
        <v>0</v>
      </c>
      <c r="F51" s="162">
        <v>0</v>
      </c>
      <c r="G51" s="164">
        <v>24</v>
      </c>
      <c r="H51" s="165">
        <v>16944</v>
      </c>
    </row>
    <row r="52" spans="1:8" x14ac:dyDescent="0.25">
      <c r="A52" s="159"/>
      <c r="B52" s="160" t="s">
        <v>1</v>
      </c>
      <c r="C52" s="161">
        <v>28</v>
      </c>
      <c r="D52" s="162">
        <v>16944</v>
      </c>
      <c r="E52" s="163">
        <v>0</v>
      </c>
      <c r="F52" s="162">
        <v>0</v>
      </c>
      <c r="G52" s="164">
        <v>28</v>
      </c>
      <c r="H52" s="165">
        <v>16944</v>
      </c>
    </row>
    <row r="53" spans="1:8" ht="21" x14ac:dyDescent="0.25">
      <c r="A53" s="149" t="s">
        <v>224</v>
      </c>
      <c r="B53" s="149" t="s">
        <v>119</v>
      </c>
      <c r="C53" s="166">
        <v>300</v>
      </c>
      <c r="D53" s="151">
        <v>203329</v>
      </c>
      <c r="E53" s="150">
        <v>-53</v>
      </c>
      <c r="F53" s="151">
        <v>-29851</v>
      </c>
      <c r="G53" s="150">
        <v>247</v>
      </c>
      <c r="H53" s="151">
        <v>173478</v>
      </c>
    </row>
    <row r="54" spans="1:8" x14ac:dyDescent="0.25">
      <c r="A54" s="167"/>
      <c r="B54" s="160" t="s">
        <v>10</v>
      </c>
      <c r="C54" s="161">
        <v>300</v>
      </c>
      <c r="D54" s="162">
        <v>203329</v>
      </c>
      <c r="E54" s="163">
        <v>-53</v>
      </c>
      <c r="F54" s="162">
        <v>-29851</v>
      </c>
      <c r="G54" s="164">
        <v>247</v>
      </c>
      <c r="H54" s="165">
        <v>173478</v>
      </c>
    </row>
    <row r="55" spans="1:8" x14ac:dyDescent="0.25">
      <c r="A55" s="159"/>
      <c r="B55" s="160" t="s">
        <v>18</v>
      </c>
      <c r="C55" s="161">
        <v>100</v>
      </c>
      <c r="D55" s="162">
        <v>67776</v>
      </c>
      <c r="E55" s="163">
        <v>-53</v>
      </c>
      <c r="F55" s="162">
        <v>-29851</v>
      </c>
      <c r="G55" s="164">
        <v>47</v>
      </c>
      <c r="H55" s="165">
        <v>37925</v>
      </c>
    </row>
    <row r="56" spans="1:8" x14ac:dyDescent="0.25">
      <c r="A56" s="159"/>
      <c r="B56" s="160" t="s">
        <v>2</v>
      </c>
      <c r="C56" s="161">
        <v>100</v>
      </c>
      <c r="D56" s="162">
        <v>67776</v>
      </c>
      <c r="E56" s="163">
        <v>0</v>
      </c>
      <c r="F56" s="162">
        <v>0</v>
      </c>
      <c r="G56" s="164">
        <v>100</v>
      </c>
      <c r="H56" s="165">
        <v>67776</v>
      </c>
    </row>
    <row r="57" spans="1:8" x14ac:dyDescent="0.25">
      <c r="A57" s="159"/>
      <c r="B57" s="160" t="s">
        <v>1</v>
      </c>
      <c r="C57" s="161">
        <v>100</v>
      </c>
      <c r="D57" s="162">
        <v>67777</v>
      </c>
      <c r="E57" s="163">
        <v>0</v>
      </c>
      <c r="F57" s="162">
        <v>0</v>
      </c>
      <c r="G57" s="164">
        <v>100</v>
      </c>
      <c r="H57" s="165">
        <v>67777</v>
      </c>
    </row>
    <row r="58" spans="1:8" ht="21" x14ac:dyDescent="0.25">
      <c r="A58" s="149" t="s">
        <v>225</v>
      </c>
      <c r="B58" s="149" t="s">
        <v>120</v>
      </c>
      <c r="C58" s="166">
        <v>416</v>
      </c>
      <c r="D58" s="151">
        <v>282585</v>
      </c>
      <c r="E58" s="150">
        <v>-74</v>
      </c>
      <c r="F58" s="151">
        <v>-41486.800000000003</v>
      </c>
      <c r="G58" s="150">
        <v>342</v>
      </c>
      <c r="H58" s="151">
        <v>241098.2</v>
      </c>
    </row>
    <row r="59" spans="1:8" x14ac:dyDescent="0.25">
      <c r="A59" s="167"/>
      <c r="B59" s="160" t="s">
        <v>10</v>
      </c>
      <c r="C59" s="161">
        <v>416</v>
      </c>
      <c r="D59" s="162">
        <v>282585</v>
      </c>
      <c r="E59" s="163">
        <v>-74</v>
      </c>
      <c r="F59" s="162">
        <v>-41486.800000000003</v>
      </c>
      <c r="G59" s="164">
        <v>342</v>
      </c>
      <c r="H59" s="165">
        <v>241098.2</v>
      </c>
    </row>
    <row r="60" spans="1:8" x14ac:dyDescent="0.25">
      <c r="A60" s="159"/>
      <c r="B60" s="160" t="s">
        <v>18</v>
      </c>
      <c r="C60" s="161">
        <v>140</v>
      </c>
      <c r="D60" s="162">
        <v>94196</v>
      </c>
      <c r="E60" s="163">
        <v>-74</v>
      </c>
      <c r="F60" s="162">
        <v>-41486.800000000003</v>
      </c>
      <c r="G60" s="164">
        <v>66</v>
      </c>
      <c r="H60" s="165">
        <v>52709.2</v>
      </c>
    </row>
    <row r="61" spans="1:8" x14ac:dyDescent="0.25">
      <c r="A61" s="159"/>
      <c r="B61" s="160" t="s">
        <v>2</v>
      </c>
      <c r="C61" s="161">
        <v>140</v>
      </c>
      <c r="D61" s="162">
        <v>94196</v>
      </c>
      <c r="E61" s="163">
        <v>0</v>
      </c>
      <c r="F61" s="162">
        <v>0</v>
      </c>
      <c r="G61" s="164">
        <v>140</v>
      </c>
      <c r="H61" s="165">
        <v>94196</v>
      </c>
    </row>
    <row r="62" spans="1:8" x14ac:dyDescent="0.25">
      <c r="A62" s="159"/>
      <c r="B62" s="160" t="s">
        <v>1</v>
      </c>
      <c r="C62" s="161">
        <v>136</v>
      </c>
      <c r="D62" s="162">
        <v>94193</v>
      </c>
      <c r="E62" s="163">
        <v>0</v>
      </c>
      <c r="F62" s="162">
        <v>0</v>
      </c>
      <c r="G62" s="164">
        <v>136</v>
      </c>
      <c r="H62" s="165">
        <v>94193</v>
      </c>
    </row>
    <row r="63" spans="1:8" x14ac:dyDescent="0.25">
      <c r="A63" s="149" t="s">
        <v>139</v>
      </c>
      <c r="B63" s="149" t="s">
        <v>131</v>
      </c>
      <c r="C63" s="150">
        <v>4675</v>
      </c>
      <c r="D63" s="151">
        <v>2963698.5</v>
      </c>
      <c r="E63" s="150">
        <v>729</v>
      </c>
      <c r="F63" s="151">
        <v>376494.5</v>
      </c>
      <c r="G63" s="150">
        <v>5404</v>
      </c>
      <c r="H63" s="151">
        <v>3340193</v>
      </c>
    </row>
    <row r="64" spans="1:8" x14ac:dyDescent="0.25">
      <c r="A64" s="167"/>
      <c r="B64" s="160" t="s">
        <v>10</v>
      </c>
      <c r="C64" s="163">
        <v>4675</v>
      </c>
      <c r="D64" s="162">
        <v>2963698.5</v>
      </c>
      <c r="E64" s="163">
        <v>729</v>
      </c>
      <c r="F64" s="162">
        <v>376494.5</v>
      </c>
      <c r="G64" s="164">
        <v>5404</v>
      </c>
      <c r="H64" s="165">
        <v>3340193</v>
      </c>
    </row>
    <row r="65" spans="1:8" x14ac:dyDescent="0.25">
      <c r="A65" s="159"/>
      <c r="B65" s="160" t="s">
        <v>19</v>
      </c>
      <c r="C65" s="163">
        <v>1675</v>
      </c>
      <c r="D65" s="162">
        <v>999137.5</v>
      </c>
      <c r="E65" s="163">
        <v>0</v>
      </c>
      <c r="F65" s="162">
        <v>0</v>
      </c>
      <c r="G65" s="164">
        <v>1675</v>
      </c>
      <c r="H65" s="165">
        <v>999137.5</v>
      </c>
    </row>
    <row r="66" spans="1:8" x14ac:dyDescent="0.25">
      <c r="A66" s="159"/>
      <c r="B66" s="160" t="s">
        <v>18</v>
      </c>
      <c r="C66" s="163">
        <v>1000</v>
      </c>
      <c r="D66" s="162">
        <v>654854</v>
      </c>
      <c r="E66" s="163">
        <v>729</v>
      </c>
      <c r="F66" s="162">
        <v>376494.5</v>
      </c>
      <c r="G66" s="164">
        <v>1729</v>
      </c>
      <c r="H66" s="165">
        <v>1031348.5</v>
      </c>
    </row>
    <row r="67" spans="1:8" x14ac:dyDescent="0.25">
      <c r="A67" s="159"/>
      <c r="B67" s="160" t="s">
        <v>2</v>
      </c>
      <c r="C67" s="163">
        <v>1000</v>
      </c>
      <c r="D67" s="162">
        <v>654854</v>
      </c>
      <c r="E67" s="163">
        <v>0</v>
      </c>
      <c r="F67" s="162">
        <v>0</v>
      </c>
      <c r="G67" s="164">
        <v>1000</v>
      </c>
      <c r="H67" s="165">
        <v>654854</v>
      </c>
    </row>
    <row r="68" spans="1:8" x14ac:dyDescent="0.25">
      <c r="A68" s="159"/>
      <c r="B68" s="160" t="s">
        <v>1</v>
      </c>
      <c r="C68" s="163">
        <v>1000</v>
      </c>
      <c r="D68" s="162">
        <v>654853</v>
      </c>
      <c r="E68" s="163">
        <v>0</v>
      </c>
      <c r="F68" s="162">
        <v>0</v>
      </c>
      <c r="G68" s="164">
        <v>1000</v>
      </c>
      <c r="H68" s="165">
        <v>654853</v>
      </c>
    </row>
    <row r="69" spans="1:8" ht="21" x14ac:dyDescent="0.25">
      <c r="A69" s="149" t="s">
        <v>231</v>
      </c>
      <c r="B69" s="149" t="s">
        <v>67</v>
      </c>
      <c r="C69" s="150">
        <v>2998</v>
      </c>
      <c r="D69" s="151">
        <v>2033288</v>
      </c>
      <c r="E69" s="151">
        <v>-531</v>
      </c>
      <c r="F69" s="151">
        <v>-298511</v>
      </c>
      <c r="G69" s="150">
        <v>2467</v>
      </c>
      <c r="H69" s="151">
        <v>1734777</v>
      </c>
    </row>
    <row r="70" spans="1:8" x14ac:dyDescent="0.25">
      <c r="A70" s="167"/>
      <c r="B70" s="160" t="s">
        <v>10</v>
      </c>
      <c r="C70" s="163">
        <v>2998</v>
      </c>
      <c r="D70" s="162">
        <v>2033288</v>
      </c>
      <c r="E70" s="163">
        <v>-531</v>
      </c>
      <c r="F70" s="162">
        <v>-298511</v>
      </c>
      <c r="G70" s="164">
        <v>2467</v>
      </c>
      <c r="H70" s="165">
        <v>1734777</v>
      </c>
    </row>
    <row r="71" spans="1:8" x14ac:dyDescent="0.25">
      <c r="A71" s="159"/>
      <c r="B71" s="160" t="s">
        <v>18</v>
      </c>
      <c r="C71" s="163">
        <v>1002</v>
      </c>
      <c r="D71" s="162">
        <v>677764</v>
      </c>
      <c r="E71" s="163">
        <v>-531</v>
      </c>
      <c r="F71" s="162">
        <v>-298511</v>
      </c>
      <c r="G71" s="164">
        <v>471</v>
      </c>
      <c r="H71" s="165">
        <v>379253</v>
      </c>
    </row>
    <row r="72" spans="1:8" x14ac:dyDescent="0.25">
      <c r="A72" s="159"/>
      <c r="B72" s="160" t="s">
        <v>2</v>
      </c>
      <c r="C72" s="161">
        <v>998</v>
      </c>
      <c r="D72" s="162">
        <v>677762</v>
      </c>
      <c r="E72" s="163">
        <v>0</v>
      </c>
      <c r="F72" s="162">
        <v>0</v>
      </c>
      <c r="G72" s="164">
        <v>998</v>
      </c>
      <c r="H72" s="165">
        <v>677762</v>
      </c>
    </row>
    <row r="73" spans="1:8" x14ac:dyDescent="0.25">
      <c r="A73" s="159"/>
      <c r="B73" s="160" t="s">
        <v>1</v>
      </c>
      <c r="C73" s="161">
        <v>998</v>
      </c>
      <c r="D73" s="162">
        <v>677762</v>
      </c>
      <c r="E73" s="163">
        <v>0</v>
      </c>
      <c r="F73" s="162">
        <v>0</v>
      </c>
      <c r="G73" s="164">
        <v>998</v>
      </c>
      <c r="H73" s="165">
        <v>677762</v>
      </c>
    </row>
    <row r="74" spans="1:8" x14ac:dyDescent="0.25">
      <c r="A74" s="178" t="s">
        <v>226</v>
      </c>
      <c r="B74" s="178"/>
      <c r="C74" s="179">
        <v>15912</v>
      </c>
      <c r="D74" s="180">
        <v>10276010.5</v>
      </c>
      <c r="E74" s="179">
        <v>0</v>
      </c>
      <c r="F74" s="180">
        <v>0</v>
      </c>
      <c r="G74" s="179">
        <v>15912</v>
      </c>
      <c r="H74" s="180">
        <v>10276010.5</v>
      </c>
    </row>
    <row r="75" spans="1:8" x14ac:dyDescent="0.25">
      <c r="C75" s="186"/>
      <c r="D75" s="186"/>
    </row>
    <row r="78" spans="1:8" x14ac:dyDescent="0.25">
      <c r="C78" s="186"/>
      <c r="D78" s="186"/>
    </row>
    <row r="79" spans="1:8" x14ac:dyDescent="0.25">
      <c r="C79" s="186"/>
      <c r="D79" s="186"/>
    </row>
    <row r="80" spans="1:8" x14ac:dyDescent="0.25">
      <c r="C80" s="186"/>
      <c r="D80" s="186"/>
    </row>
    <row r="81" spans="3:4" x14ac:dyDescent="0.25">
      <c r="C81" s="186"/>
      <c r="D81" s="186"/>
    </row>
    <row r="90" spans="3:4" x14ac:dyDescent="0.25">
      <c r="C90" s="186"/>
      <c r="D90" s="186"/>
    </row>
    <row r="91" spans="3:4" x14ac:dyDescent="0.25">
      <c r="C91" s="186"/>
      <c r="D91" s="186"/>
    </row>
  </sheetData>
  <mergeCells count="6">
    <mergeCell ref="F1:H1"/>
    <mergeCell ref="B2:H2"/>
    <mergeCell ref="B3:B4"/>
    <mergeCell ref="C3:D3"/>
    <mergeCell ref="E3:F3"/>
    <mergeCell ref="G3:H3"/>
  </mergeCells>
  <pageMargins left="0.7" right="0.7" top="0.75" bottom="0.75" header="0.3" footer="0.3"/>
  <pageSetup paperSize="9" scale="60"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BreakPreview" zoomScale="120" zoomScaleNormal="100" zoomScaleSheetLayoutView="120" workbookViewId="0">
      <pane xSplit="2" ySplit="4" topLeftCell="C5" activePane="bottomRight" state="frozen"/>
      <selection pane="topRight" activeCell="C1" sqref="C1"/>
      <selection pane="bottomLeft" activeCell="A5" sqref="A5"/>
      <selection pane="bottomRight" activeCell="C5" sqref="C5"/>
    </sheetView>
  </sheetViews>
  <sheetFormatPr defaultRowHeight="15" x14ac:dyDescent="0.25"/>
  <cols>
    <col min="1" max="1" width="8.5703125" style="77" customWidth="1"/>
    <col min="2" max="2" width="27.5703125" style="77" customWidth="1"/>
    <col min="3" max="3" width="11.5703125" style="77" customWidth="1"/>
    <col min="4" max="4" width="14.28515625" style="77" bestFit="1" customWidth="1"/>
    <col min="5" max="5" width="11.28515625" style="77" customWidth="1"/>
    <col min="6" max="6" width="15.5703125" style="77" customWidth="1"/>
    <col min="7" max="7" width="11.7109375" style="77" customWidth="1"/>
    <col min="8" max="8" width="14.28515625" style="77" bestFit="1" customWidth="1"/>
    <col min="9" max="16384" width="9.140625" style="77"/>
  </cols>
  <sheetData>
    <row r="1" spans="1:9" s="87" customFormat="1" ht="42.75" customHeight="1" x14ac:dyDescent="0.2">
      <c r="F1" s="271" t="s">
        <v>240</v>
      </c>
      <c r="G1" s="271"/>
      <c r="H1" s="271"/>
    </row>
    <row r="2" spans="1:9" s="87" customFormat="1" ht="45" customHeight="1" thickBot="1" x14ac:dyDescent="0.3">
      <c r="B2" s="274" t="s">
        <v>207</v>
      </c>
      <c r="C2" s="274"/>
      <c r="D2" s="274"/>
      <c r="E2" s="274"/>
      <c r="F2" s="274"/>
      <c r="G2" s="274"/>
      <c r="H2" s="274"/>
    </row>
    <row r="3" spans="1:9" ht="26.25" customHeight="1" x14ac:dyDescent="0.25">
      <c r="A3" s="275" t="s">
        <v>201</v>
      </c>
      <c r="B3" s="255" t="s">
        <v>214</v>
      </c>
      <c r="C3" s="276" t="s">
        <v>208</v>
      </c>
      <c r="D3" s="277"/>
      <c r="E3" s="276" t="s">
        <v>202</v>
      </c>
      <c r="F3" s="277"/>
      <c r="G3" s="276" t="s">
        <v>209</v>
      </c>
      <c r="H3" s="277"/>
    </row>
    <row r="4" spans="1:9" ht="32.25" customHeight="1" thickBot="1" x14ac:dyDescent="0.3">
      <c r="A4" s="275"/>
      <c r="B4" s="255"/>
      <c r="C4" s="88" t="s">
        <v>210</v>
      </c>
      <c r="D4" s="126" t="s">
        <v>29</v>
      </c>
      <c r="E4" s="88" t="s">
        <v>210</v>
      </c>
      <c r="F4" s="126" t="s">
        <v>29</v>
      </c>
      <c r="G4" s="88" t="s">
        <v>210</v>
      </c>
      <c r="H4" s="126" t="s">
        <v>29</v>
      </c>
    </row>
    <row r="5" spans="1:9" x14ac:dyDescent="0.25">
      <c r="A5" s="149" t="s">
        <v>243</v>
      </c>
      <c r="B5" s="149" t="s">
        <v>205</v>
      </c>
      <c r="C5" s="150">
        <v>4370</v>
      </c>
      <c r="D5" s="151">
        <v>15935419</v>
      </c>
      <c r="E5" s="150">
        <v>0</v>
      </c>
      <c r="F5" s="151">
        <v>2978503.41</v>
      </c>
      <c r="G5" s="150">
        <v>4370</v>
      </c>
      <c r="H5" s="151">
        <v>18913922.41</v>
      </c>
      <c r="I5" s="86"/>
    </row>
    <row r="6" spans="1:9" x14ac:dyDescent="0.25">
      <c r="A6" s="167"/>
      <c r="B6" s="160" t="s">
        <v>11</v>
      </c>
      <c r="C6" s="163">
        <v>4370</v>
      </c>
      <c r="D6" s="162">
        <v>15935419</v>
      </c>
      <c r="E6" s="163">
        <v>0</v>
      </c>
      <c r="F6" s="162">
        <v>2978503.41</v>
      </c>
      <c r="G6" s="164">
        <v>4370</v>
      </c>
      <c r="H6" s="165">
        <v>18913922.41</v>
      </c>
    </row>
    <row r="7" spans="1:9" x14ac:dyDescent="0.25">
      <c r="A7" s="159"/>
      <c r="B7" s="160" t="s">
        <v>19</v>
      </c>
      <c r="C7" s="163">
        <v>1093</v>
      </c>
      <c r="D7" s="162">
        <v>3983856</v>
      </c>
      <c r="E7" s="163">
        <v>0</v>
      </c>
      <c r="F7" s="162">
        <v>1349629.03</v>
      </c>
      <c r="G7" s="164">
        <v>1093</v>
      </c>
      <c r="H7" s="165">
        <v>5333485.03</v>
      </c>
    </row>
    <row r="8" spans="1:9" x14ac:dyDescent="0.25">
      <c r="A8" s="159"/>
      <c r="B8" s="160" t="s">
        <v>18</v>
      </c>
      <c r="C8" s="163">
        <v>1093</v>
      </c>
      <c r="D8" s="162">
        <v>3983856</v>
      </c>
      <c r="E8" s="163">
        <v>0</v>
      </c>
      <c r="F8" s="162">
        <v>1628874.38</v>
      </c>
      <c r="G8" s="164">
        <v>1093</v>
      </c>
      <c r="H8" s="165">
        <v>5612730.3799999999</v>
      </c>
    </row>
    <row r="9" spans="1:9" x14ac:dyDescent="0.25">
      <c r="A9" s="159"/>
      <c r="B9" s="160" t="s">
        <v>2</v>
      </c>
      <c r="C9" s="163">
        <v>1093</v>
      </c>
      <c r="D9" s="162">
        <v>3983856</v>
      </c>
      <c r="E9" s="163">
        <v>0</v>
      </c>
      <c r="F9" s="162">
        <v>0</v>
      </c>
      <c r="G9" s="164">
        <v>1093</v>
      </c>
      <c r="H9" s="165">
        <v>3983856</v>
      </c>
    </row>
    <row r="10" spans="1:9" x14ac:dyDescent="0.25">
      <c r="A10" s="159"/>
      <c r="B10" s="160" t="s">
        <v>1</v>
      </c>
      <c r="C10" s="163">
        <v>1091</v>
      </c>
      <c r="D10" s="162">
        <v>3983851</v>
      </c>
      <c r="E10" s="163">
        <v>0</v>
      </c>
      <c r="F10" s="162">
        <v>0</v>
      </c>
      <c r="G10" s="164">
        <v>1091</v>
      </c>
      <c r="H10" s="165">
        <v>3983851</v>
      </c>
    </row>
    <row r="11" spans="1:9" x14ac:dyDescent="0.25">
      <c r="A11" s="149" t="s">
        <v>244</v>
      </c>
      <c r="B11" s="149" t="s">
        <v>206</v>
      </c>
      <c r="C11" s="150">
        <v>2059</v>
      </c>
      <c r="D11" s="151">
        <v>13750544</v>
      </c>
      <c r="E11" s="150">
        <v>0</v>
      </c>
      <c r="F11" s="151">
        <v>203275.18</v>
      </c>
      <c r="G11" s="150">
        <v>2059</v>
      </c>
      <c r="H11" s="151">
        <v>13953819.18</v>
      </c>
    </row>
    <row r="12" spans="1:9" x14ac:dyDescent="0.25">
      <c r="A12" s="167"/>
      <c r="B12" s="160" t="s">
        <v>11</v>
      </c>
      <c r="C12" s="163">
        <v>2059</v>
      </c>
      <c r="D12" s="162">
        <v>13750544</v>
      </c>
      <c r="E12" s="163">
        <v>0</v>
      </c>
      <c r="F12" s="162">
        <v>203275.18</v>
      </c>
      <c r="G12" s="164">
        <v>2059</v>
      </c>
      <c r="H12" s="165">
        <v>13953819.18</v>
      </c>
    </row>
    <row r="13" spans="1:9" x14ac:dyDescent="0.25">
      <c r="A13" s="159"/>
      <c r="B13" s="160" t="s">
        <v>19</v>
      </c>
      <c r="C13" s="161">
        <v>515</v>
      </c>
      <c r="D13" s="162">
        <v>3437636</v>
      </c>
      <c r="E13" s="163">
        <v>0</v>
      </c>
      <c r="F13" s="162">
        <v>-521902.76</v>
      </c>
      <c r="G13" s="164">
        <v>515</v>
      </c>
      <c r="H13" s="165">
        <v>2915733.24</v>
      </c>
    </row>
    <row r="14" spans="1:9" x14ac:dyDescent="0.25">
      <c r="A14" s="159"/>
      <c r="B14" s="160" t="s">
        <v>18</v>
      </c>
      <c r="C14" s="161">
        <v>515</v>
      </c>
      <c r="D14" s="162">
        <v>3437636</v>
      </c>
      <c r="E14" s="163">
        <v>0</v>
      </c>
      <c r="F14" s="162">
        <v>725177.94</v>
      </c>
      <c r="G14" s="164">
        <v>515</v>
      </c>
      <c r="H14" s="165">
        <v>4162813.94</v>
      </c>
    </row>
    <row r="15" spans="1:9" x14ac:dyDescent="0.25">
      <c r="A15" s="159"/>
      <c r="B15" s="160" t="s">
        <v>2</v>
      </c>
      <c r="C15" s="161">
        <v>515</v>
      </c>
      <c r="D15" s="162">
        <v>3437636</v>
      </c>
      <c r="E15" s="163">
        <v>0</v>
      </c>
      <c r="F15" s="162">
        <v>0</v>
      </c>
      <c r="G15" s="164">
        <v>515</v>
      </c>
      <c r="H15" s="165">
        <v>3437636</v>
      </c>
    </row>
    <row r="16" spans="1:9" x14ac:dyDescent="0.25">
      <c r="A16" s="159"/>
      <c r="B16" s="160" t="s">
        <v>1</v>
      </c>
      <c r="C16" s="161">
        <v>514</v>
      </c>
      <c r="D16" s="162">
        <v>3437636</v>
      </c>
      <c r="E16" s="163">
        <v>0</v>
      </c>
      <c r="F16" s="162">
        <v>0</v>
      </c>
      <c r="G16" s="164">
        <v>514</v>
      </c>
      <c r="H16" s="165">
        <v>3437636</v>
      </c>
    </row>
    <row r="17" spans="1:8" x14ac:dyDescent="0.25">
      <c r="A17" s="149" t="s">
        <v>127</v>
      </c>
      <c r="B17" s="149" t="s">
        <v>122</v>
      </c>
      <c r="C17" s="150">
        <v>8515</v>
      </c>
      <c r="D17" s="151">
        <v>31050364</v>
      </c>
      <c r="E17" s="150">
        <v>0</v>
      </c>
      <c r="F17" s="151">
        <v>-1810073.37</v>
      </c>
      <c r="G17" s="150">
        <v>8515</v>
      </c>
      <c r="H17" s="151">
        <v>29240290.629999999</v>
      </c>
    </row>
    <row r="18" spans="1:8" x14ac:dyDescent="0.25">
      <c r="A18" s="167"/>
      <c r="B18" s="160" t="s">
        <v>11</v>
      </c>
      <c r="C18" s="163">
        <v>8515</v>
      </c>
      <c r="D18" s="162">
        <v>31050364</v>
      </c>
      <c r="E18" s="163">
        <v>0</v>
      </c>
      <c r="F18" s="162">
        <v>-1810073.37</v>
      </c>
      <c r="G18" s="164">
        <v>8515</v>
      </c>
      <c r="H18" s="165">
        <v>29240290.629999999</v>
      </c>
    </row>
    <row r="19" spans="1:8" x14ac:dyDescent="0.25">
      <c r="A19" s="159"/>
      <c r="B19" s="160" t="s">
        <v>19</v>
      </c>
      <c r="C19" s="163">
        <v>2130</v>
      </c>
      <c r="D19" s="162">
        <v>7762591</v>
      </c>
      <c r="E19" s="163">
        <v>0</v>
      </c>
      <c r="F19" s="162">
        <v>-1810073.37</v>
      </c>
      <c r="G19" s="164">
        <v>2130</v>
      </c>
      <c r="H19" s="165">
        <v>5952517.6299999999</v>
      </c>
    </row>
    <row r="20" spans="1:8" x14ac:dyDescent="0.25">
      <c r="A20" s="159"/>
      <c r="B20" s="160" t="s">
        <v>18</v>
      </c>
      <c r="C20" s="163">
        <v>2130</v>
      </c>
      <c r="D20" s="162">
        <v>7762591</v>
      </c>
      <c r="E20" s="163">
        <v>0</v>
      </c>
      <c r="F20" s="162">
        <v>0</v>
      </c>
      <c r="G20" s="164">
        <v>2130</v>
      </c>
      <c r="H20" s="165">
        <v>7762591</v>
      </c>
    </row>
    <row r="21" spans="1:8" x14ac:dyDescent="0.25">
      <c r="A21" s="159"/>
      <c r="B21" s="160" t="s">
        <v>2</v>
      </c>
      <c r="C21" s="163">
        <v>2130</v>
      </c>
      <c r="D21" s="162">
        <v>7762591</v>
      </c>
      <c r="E21" s="163">
        <v>0</v>
      </c>
      <c r="F21" s="162">
        <v>0</v>
      </c>
      <c r="G21" s="164">
        <v>2130</v>
      </c>
      <c r="H21" s="165">
        <v>7762591</v>
      </c>
    </row>
    <row r="22" spans="1:8" x14ac:dyDescent="0.25">
      <c r="A22" s="159"/>
      <c r="B22" s="160" t="s">
        <v>1</v>
      </c>
      <c r="C22" s="163">
        <v>2125</v>
      </c>
      <c r="D22" s="162">
        <v>7762591</v>
      </c>
      <c r="E22" s="163">
        <v>0</v>
      </c>
      <c r="F22" s="162">
        <v>0</v>
      </c>
      <c r="G22" s="164">
        <v>2125</v>
      </c>
      <c r="H22" s="165">
        <v>7762591</v>
      </c>
    </row>
    <row r="23" spans="1:8" x14ac:dyDescent="0.25">
      <c r="A23" s="149" t="s">
        <v>133</v>
      </c>
      <c r="B23" s="149" t="s">
        <v>48</v>
      </c>
      <c r="C23" s="150">
        <v>2287</v>
      </c>
      <c r="D23" s="151">
        <v>8339657</v>
      </c>
      <c r="E23" s="150">
        <v>0</v>
      </c>
      <c r="F23" s="151">
        <v>1241164.32</v>
      </c>
      <c r="G23" s="150">
        <v>2287</v>
      </c>
      <c r="H23" s="151">
        <v>9580821.3200000003</v>
      </c>
    </row>
    <row r="24" spans="1:8" x14ac:dyDescent="0.25">
      <c r="A24" s="167"/>
      <c r="B24" s="160" t="s">
        <v>11</v>
      </c>
      <c r="C24" s="163">
        <v>2287</v>
      </c>
      <c r="D24" s="162">
        <v>8339657</v>
      </c>
      <c r="E24" s="163">
        <v>0</v>
      </c>
      <c r="F24" s="162">
        <v>1241164.32</v>
      </c>
      <c r="G24" s="164">
        <v>2287</v>
      </c>
      <c r="H24" s="165">
        <v>9580821.3200000003</v>
      </c>
    </row>
    <row r="25" spans="1:8" x14ac:dyDescent="0.25">
      <c r="A25" s="159"/>
      <c r="B25" s="160" t="s">
        <v>19</v>
      </c>
      <c r="C25" s="161">
        <v>573</v>
      </c>
      <c r="D25" s="162">
        <v>2084914</v>
      </c>
      <c r="E25" s="163">
        <v>0</v>
      </c>
      <c r="F25" s="162">
        <v>504910.01</v>
      </c>
      <c r="G25" s="164">
        <v>573</v>
      </c>
      <c r="H25" s="165">
        <v>2589824.0099999998</v>
      </c>
    </row>
    <row r="26" spans="1:8" x14ac:dyDescent="0.25">
      <c r="A26" s="159"/>
      <c r="B26" s="160" t="s">
        <v>18</v>
      </c>
      <c r="C26" s="161">
        <v>573</v>
      </c>
      <c r="D26" s="162">
        <v>2084914</v>
      </c>
      <c r="E26" s="163">
        <v>0</v>
      </c>
      <c r="F26" s="162">
        <v>736254.31</v>
      </c>
      <c r="G26" s="164">
        <v>573</v>
      </c>
      <c r="H26" s="165">
        <v>2821168.31</v>
      </c>
    </row>
    <row r="27" spans="1:8" x14ac:dyDescent="0.25">
      <c r="A27" s="159"/>
      <c r="B27" s="160" t="s">
        <v>2</v>
      </c>
      <c r="C27" s="161">
        <v>573</v>
      </c>
      <c r="D27" s="162">
        <v>2084914</v>
      </c>
      <c r="E27" s="163">
        <v>0</v>
      </c>
      <c r="F27" s="162">
        <v>0</v>
      </c>
      <c r="G27" s="164">
        <v>573</v>
      </c>
      <c r="H27" s="165">
        <v>2084914</v>
      </c>
    </row>
    <row r="28" spans="1:8" x14ac:dyDescent="0.25">
      <c r="A28" s="159"/>
      <c r="B28" s="160" t="s">
        <v>1</v>
      </c>
      <c r="C28" s="161">
        <v>568</v>
      </c>
      <c r="D28" s="162">
        <v>2084915</v>
      </c>
      <c r="E28" s="163">
        <v>0</v>
      </c>
      <c r="F28" s="162">
        <v>0</v>
      </c>
      <c r="G28" s="164">
        <v>568</v>
      </c>
      <c r="H28" s="165">
        <v>2084915</v>
      </c>
    </row>
    <row r="29" spans="1:8" x14ac:dyDescent="0.25">
      <c r="A29" s="149" t="s">
        <v>148</v>
      </c>
      <c r="B29" s="149" t="s">
        <v>85</v>
      </c>
      <c r="C29" s="166">
        <v>292</v>
      </c>
      <c r="D29" s="151">
        <v>1064792</v>
      </c>
      <c r="E29" s="150">
        <v>0</v>
      </c>
      <c r="F29" s="151">
        <v>520776.24</v>
      </c>
      <c r="G29" s="150">
        <v>292</v>
      </c>
      <c r="H29" s="151">
        <v>1585568.24</v>
      </c>
    </row>
    <row r="30" spans="1:8" x14ac:dyDescent="0.25">
      <c r="A30" s="167"/>
      <c r="B30" s="160" t="s">
        <v>11</v>
      </c>
      <c r="C30" s="161">
        <v>292</v>
      </c>
      <c r="D30" s="162">
        <v>1064792</v>
      </c>
      <c r="E30" s="163">
        <v>0</v>
      </c>
      <c r="F30" s="162">
        <v>520776.24</v>
      </c>
      <c r="G30" s="164">
        <v>292</v>
      </c>
      <c r="H30" s="165">
        <v>1585568.24</v>
      </c>
    </row>
    <row r="31" spans="1:8" x14ac:dyDescent="0.25">
      <c r="A31" s="159"/>
      <c r="B31" s="160" t="s">
        <v>19</v>
      </c>
      <c r="C31" s="161">
        <v>74</v>
      </c>
      <c r="D31" s="162">
        <v>266199</v>
      </c>
      <c r="E31" s="163">
        <v>0</v>
      </c>
      <c r="F31" s="162">
        <v>312406.67</v>
      </c>
      <c r="G31" s="164">
        <v>74</v>
      </c>
      <c r="H31" s="165">
        <v>578605.67000000004</v>
      </c>
    </row>
    <row r="32" spans="1:8" x14ac:dyDescent="0.25">
      <c r="A32" s="159"/>
      <c r="B32" s="160" t="s">
        <v>18</v>
      </c>
      <c r="C32" s="161">
        <v>74</v>
      </c>
      <c r="D32" s="162">
        <v>270141</v>
      </c>
      <c r="E32" s="163">
        <v>0</v>
      </c>
      <c r="F32" s="162">
        <v>208369.57</v>
      </c>
      <c r="G32" s="164">
        <v>74</v>
      </c>
      <c r="H32" s="165">
        <v>478510.57</v>
      </c>
    </row>
    <row r="33" spans="1:8" x14ac:dyDescent="0.25">
      <c r="A33" s="159"/>
      <c r="B33" s="160" t="s">
        <v>2</v>
      </c>
      <c r="C33" s="161">
        <v>73</v>
      </c>
      <c r="D33" s="162">
        <v>264228</v>
      </c>
      <c r="E33" s="163">
        <v>0</v>
      </c>
      <c r="F33" s="162">
        <v>0</v>
      </c>
      <c r="G33" s="164">
        <v>73</v>
      </c>
      <c r="H33" s="165">
        <v>264228</v>
      </c>
    </row>
    <row r="34" spans="1:8" x14ac:dyDescent="0.25">
      <c r="A34" s="159"/>
      <c r="B34" s="160" t="s">
        <v>1</v>
      </c>
      <c r="C34" s="161">
        <v>71</v>
      </c>
      <c r="D34" s="162">
        <v>264224</v>
      </c>
      <c r="E34" s="163">
        <v>0</v>
      </c>
      <c r="F34" s="162">
        <v>0</v>
      </c>
      <c r="G34" s="164">
        <v>71</v>
      </c>
      <c r="H34" s="165">
        <v>264224</v>
      </c>
    </row>
    <row r="35" spans="1:8" x14ac:dyDescent="0.25">
      <c r="A35" s="149" t="s">
        <v>140</v>
      </c>
      <c r="B35" s="149" t="s">
        <v>87</v>
      </c>
      <c r="C35" s="150">
        <v>2915</v>
      </c>
      <c r="D35" s="151">
        <v>10629690</v>
      </c>
      <c r="E35" s="150">
        <v>0</v>
      </c>
      <c r="F35" s="151">
        <v>-3218116.44</v>
      </c>
      <c r="G35" s="150">
        <v>2915</v>
      </c>
      <c r="H35" s="151">
        <v>7411573.5599999996</v>
      </c>
    </row>
    <row r="36" spans="1:8" x14ac:dyDescent="0.25">
      <c r="A36" s="167"/>
      <c r="B36" s="160" t="s">
        <v>11</v>
      </c>
      <c r="C36" s="163">
        <v>2915</v>
      </c>
      <c r="D36" s="162">
        <v>10629690</v>
      </c>
      <c r="E36" s="163">
        <v>0</v>
      </c>
      <c r="F36" s="162">
        <v>-3218116.44</v>
      </c>
      <c r="G36" s="164">
        <v>2915</v>
      </c>
      <c r="H36" s="165">
        <v>7411573.5599999996</v>
      </c>
    </row>
    <row r="37" spans="1:8" x14ac:dyDescent="0.25">
      <c r="A37" s="159"/>
      <c r="B37" s="160" t="s">
        <v>19</v>
      </c>
      <c r="C37" s="161">
        <v>729</v>
      </c>
      <c r="D37" s="162">
        <v>2657423</v>
      </c>
      <c r="E37" s="163">
        <v>0</v>
      </c>
      <c r="F37" s="162">
        <v>-1521218.29</v>
      </c>
      <c r="G37" s="164">
        <v>729</v>
      </c>
      <c r="H37" s="165">
        <v>1136204.71</v>
      </c>
    </row>
    <row r="38" spans="1:8" x14ac:dyDescent="0.25">
      <c r="A38" s="159"/>
      <c r="B38" s="160" t="s">
        <v>18</v>
      </c>
      <c r="C38" s="161">
        <v>729</v>
      </c>
      <c r="D38" s="162">
        <v>2657423</v>
      </c>
      <c r="E38" s="163">
        <v>0</v>
      </c>
      <c r="F38" s="162">
        <v>-1696898.15</v>
      </c>
      <c r="G38" s="164">
        <v>729</v>
      </c>
      <c r="H38" s="165">
        <v>960524.85</v>
      </c>
    </row>
    <row r="39" spans="1:8" x14ac:dyDescent="0.25">
      <c r="A39" s="159"/>
      <c r="B39" s="160" t="s">
        <v>2</v>
      </c>
      <c r="C39" s="161">
        <v>729</v>
      </c>
      <c r="D39" s="162">
        <v>2657423</v>
      </c>
      <c r="E39" s="163">
        <v>0</v>
      </c>
      <c r="F39" s="162">
        <v>0</v>
      </c>
      <c r="G39" s="164">
        <v>729</v>
      </c>
      <c r="H39" s="165">
        <v>2657423</v>
      </c>
    </row>
    <row r="40" spans="1:8" x14ac:dyDescent="0.25">
      <c r="A40" s="159"/>
      <c r="B40" s="160" t="s">
        <v>1</v>
      </c>
      <c r="C40" s="161">
        <v>728</v>
      </c>
      <c r="D40" s="162">
        <v>2657421</v>
      </c>
      <c r="E40" s="163">
        <v>0</v>
      </c>
      <c r="F40" s="162">
        <v>0</v>
      </c>
      <c r="G40" s="164">
        <v>728</v>
      </c>
      <c r="H40" s="165">
        <v>2657421</v>
      </c>
    </row>
    <row r="41" spans="1:8" x14ac:dyDescent="0.25">
      <c r="A41" s="149" t="s">
        <v>245</v>
      </c>
      <c r="B41" s="149" t="s">
        <v>109</v>
      </c>
      <c r="C41" s="166">
        <v>332</v>
      </c>
      <c r="D41" s="151">
        <v>1210654</v>
      </c>
      <c r="E41" s="150">
        <v>0</v>
      </c>
      <c r="F41" s="151">
        <v>84470.66</v>
      </c>
      <c r="G41" s="150">
        <v>332</v>
      </c>
      <c r="H41" s="151">
        <v>1295124.6599999999</v>
      </c>
    </row>
    <row r="42" spans="1:8" x14ac:dyDescent="0.25">
      <c r="A42" s="167"/>
      <c r="B42" s="160" t="s">
        <v>11</v>
      </c>
      <c r="C42" s="161">
        <v>332</v>
      </c>
      <c r="D42" s="162">
        <v>1210654</v>
      </c>
      <c r="E42" s="163">
        <v>0</v>
      </c>
      <c r="F42" s="162">
        <v>84470.66</v>
      </c>
      <c r="G42" s="164">
        <v>332</v>
      </c>
      <c r="H42" s="165">
        <v>1295124.6599999999</v>
      </c>
    </row>
    <row r="43" spans="1:8" x14ac:dyDescent="0.25">
      <c r="A43" s="159"/>
      <c r="B43" s="160" t="s">
        <v>19</v>
      </c>
      <c r="C43" s="161">
        <v>84</v>
      </c>
      <c r="D43" s="162">
        <v>302664</v>
      </c>
      <c r="E43" s="163">
        <v>0</v>
      </c>
      <c r="F43" s="162">
        <v>29909.51</v>
      </c>
      <c r="G43" s="164">
        <v>84</v>
      </c>
      <c r="H43" s="165">
        <v>332573.51</v>
      </c>
    </row>
    <row r="44" spans="1:8" x14ac:dyDescent="0.25">
      <c r="A44" s="159"/>
      <c r="B44" s="160" t="s">
        <v>18</v>
      </c>
      <c r="C44" s="161">
        <v>84</v>
      </c>
      <c r="D44" s="162">
        <v>302664</v>
      </c>
      <c r="E44" s="163">
        <v>0</v>
      </c>
      <c r="F44" s="162">
        <v>54561.15</v>
      </c>
      <c r="G44" s="164">
        <v>84</v>
      </c>
      <c r="H44" s="165">
        <v>357225.15</v>
      </c>
    </row>
    <row r="45" spans="1:8" x14ac:dyDescent="0.25">
      <c r="A45" s="159"/>
      <c r="B45" s="160" t="s">
        <v>2</v>
      </c>
      <c r="C45" s="161">
        <v>84</v>
      </c>
      <c r="D45" s="162">
        <v>302664</v>
      </c>
      <c r="E45" s="163">
        <v>0</v>
      </c>
      <c r="F45" s="162">
        <v>0</v>
      </c>
      <c r="G45" s="164">
        <v>84</v>
      </c>
      <c r="H45" s="165">
        <v>302664</v>
      </c>
    </row>
    <row r="46" spans="1:8" x14ac:dyDescent="0.25">
      <c r="A46" s="159"/>
      <c r="B46" s="160" t="s">
        <v>1</v>
      </c>
      <c r="C46" s="161">
        <v>80</v>
      </c>
      <c r="D46" s="162">
        <v>302662</v>
      </c>
      <c r="E46" s="163">
        <v>0</v>
      </c>
      <c r="F46" s="162">
        <v>0</v>
      </c>
      <c r="G46" s="164">
        <v>80</v>
      </c>
      <c r="H46" s="165">
        <v>302662</v>
      </c>
    </row>
    <row r="47" spans="1:8" x14ac:dyDescent="0.25">
      <c r="A47" s="251" t="s">
        <v>35</v>
      </c>
      <c r="B47" s="251"/>
      <c r="C47" s="150">
        <v>20770</v>
      </c>
      <c r="D47" s="151">
        <v>81981120</v>
      </c>
      <c r="E47" s="150">
        <v>0</v>
      </c>
      <c r="F47" s="151">
        <v>0</v>
      </c>
      <c r="G47" s="150">
        <v>20770</v>
      </c>
      <c r="H47" s="151">
        <v>81981120</v>
      </c>
    </row>
  </sheetData>
  <mergeCells count="8">
    <mergeCell ref="A47:B47"/>
    <mergeCell ref="F1:H1"/>
    <mergeCell ref="B2:H2"/>
    <mergeCell ref="A3:A4"/>
    <mergeCell ref="B3:B4"/>
    <mergeCell ref="C3:D3"/>
    <mergeCell ref="E3:F3"/>
    <mergeCell ref="G3:H3"/>
  </mergeCells>
  <pageMargins left="0.7" right="0.7" top="0.75" bottom="0.75" header="0.3" footer="0.3"/>
  <pageSetup paperSize="9" scale="7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BreakPreview" zoomScale="130" zoomScaleNormal="100" zoomScaleSheetLayoutView="130" workbookViewId="0">
      <pane xSplit="2" ySplit="4" topLeftCell="C5" activePane="bottomRight" state="frozen"/>
      <selection pane="topRight" activeCell="C1" sqref="C1"/>
      <selection pane="bottomLeft" activeCell="A5" sqref="A5"/>
      <selection pane="bottomRight" activeCell="L18" sqref="L18"/>
    </sheetView>
  </sheetViews>
  <sheetFormatPr defaultRowHeight="15" x14ac:dyDescent="0.25"/>
  <cols>
    <col min="1" max="1" width="9.140625" style="77"/>
    <col min="2" max="2" width="34" style="77" customWidth="1"/>
    <col min="3" max="3" width="11.5703125" style="77" customWidth="1"/>
    <col min="4" max="4" width="13" style="77" customWidth="1"/>
    <col min="5" max="5" width="12.28515625" style="77" customWidth="1"/>
    <col min="6" max="6" width="10.7109375" style="77" bestFit="1" customWidth="1"/>
    <col min="7" max="7" width="13.28515625" style="77" customWidth="1"/>
    <col min="8" max="8" width="11.42578125" style="77" bestFit="1" customWidth="1"/>
    <col min="9" max="16384" width="9.140625" style="77"/>
  </cols>
  <sheetData>
    <row r="1" spans="1:8" s="177" customFormat="1" ht="48" customHeight="1" x14ac:dyDescent="0.2">
      <c r="A1" s="35"/>
      <c r="B1" s="34"/>
      <c r="C1" s="34"/>
      <c r="D1" s="50"/>
      <c r="E1" s="72"/>
      <c r="F1" s="278" t="s">
        <v>284</v>
      </c>
      <c r="G1" s="278"/>
      <c r="H1" s="278"/>
    </row>
    <row r="2" spans="1:8" s="177" customFormat="1" ht="52.5" customHeight="1" x14ac:dyDescent="0.2">
      <c r="A2" s="272" t="s">
        <v>204</v>
      </c>
      <c r="B2" s="272"/>
      <c r="C2" s="272"/>
      <c r="D2" s="272"/>
      <c r="E2" s="272"/>
      <c r="F2" s="272"/>
      <c r="G2" s="272"/>
      <c r="H2" s="272"/>
    </row>
    <row r="3" spans="1:8" ht="30" customHeight="1" x14ac:dyDescent="0.25">
      <c r="A3" s="275" t="s">
        <v>201</v>
      </c>
      <c r="B3" s="255" t="s">
        <v>214</v>
      </c>
      <c r="C3" s="276" t="s">
        <v>208</v>
      </c>
      <c r="D3" s="277"/>
      <c r="E3" s="276" t="s">
        <v>202</v>
      </c>
      <c r="F3" s="277"/>
      <c r="G3" s="276" t="s">
        <v>209</v>
      </c>
      <c r="H3" s="277"/>
    </row>
    <row r="4" spans="1:8" ht="24.75" thickBot="1" x14ac:dyDescent="0.3">
      <c r="A4" s="275"/>
      <c r="B4" s="255"/>
      <c r="C4" s="88" t="s">
        <v>210</v>
      </c>
      <c r="D4" s="126" t="s">
        <v>29</v>
      </c>
      <c r="E4" s="88" t="s">
        <v>210</v>
      </c>
      <c r="F4" s="126" t="s">
        <v>29</v>
      </c>
      <c r="G4" s="88" t="s">
        <v>210</v>
      </c>
      <c r="H4" s="126" t="s">
        <v>29</v>
      </c>
    </row>
    <row r="5" spans="1:8" x14ac:dyDescent="0.25">
      <c r="A5" s="149" t="s">
        <v>137</v>
      </c>
      <c r="B5" s="149" t="s">
        <v>114</v>
      </c>
      <c r="C5" s="166">
        <v>906</v>
      </c>
      <c r="D5" s="151">
        <v>1230611</v>
      </c>
      <c r="E5" s="150">
        <v>173</v>
      </c>
      <c r="F5" s="151">
        <v>210918.8</v>
      </c>
      <c r="G5" s="150">
        <v>1079</v>
      </c>
      <c r="H5" s="151">
        <v>1441529.8</v>
      </c>
    </row>
    <row r="6" spans="1:8" x14ac:dyDescent="0.25">
      <c r="A6" s="167"/>
      <c r="B6" s="160" t="s">
        <v>9</v>
      </c>
      <c r="C6" s="161">
        <v>906</v>
      </c>
      <c r="D6" s="162">
        <v>1230611</v>
      </c>
      <c r="E6" s="163">
        <v>173</v>
      </c>
      <c r="F6" s="162">
        <v>210918.8</v>
      </c>
      <c r="G6" s="164">
        <v>1079</v>
      </c>
      <c r="H6" s="165">
        <v>1441529.8</v>
      </c>
    </row>
    <row r="7" spans="1:8" x14ac:dyDescent="0.25">
      <c r="A7" s="159"/>
      <c r="B7" s="160" t="s">
        <v>19</v>
      </c>
      <c r="C7" s="161">
        <v>270</v>
      </c>
      <c r="D7" s="162">
        <v>352566</v>
      </c>
      <c r="E7" s="163">
        <v>0</v>
      </c>
      <c r="F7" s="162">
        <v>0</v>
      </c>
      <c r="G7" s="164">
        <v>270</v>
      </c>
      <c r="H7" s="165">
        <v>352566</v>
      </c>
    </row>
    <row r="8" spans="1:8" x14ac:dyDescent="0.25">
      <c r="A8" s="159"/>
      <c r="B8" s="160" t="s">
        <v>18</v>
      </c>
      <c r="C8" s="161">
        <v>238</v>
      </c>
      <c r="D8" s="162">
        <v>325765</v>
      </c>
      <c r="E8" s="163">
        <v>173</v>
      </c>
      <c r="F8" s="162">
        <v>210918.8</v>
      </c>
      <c r="G8" s="164">
        <v>411</v>
      </c>
      <c r="H8" s="165">
        <v>536683.80000000005</v>
      </c>
    </row>
    <row r="9" spans="1:8" x14ac:dyDescent="0.25">
      <c r="A9" s="159"/>
      <c r="B9" s="160" t="s">
        <v>2</v>
      </c>
      <c r="C9" s="161">
        <v>137</v>
      </c>
      <c r="D9" s="162">
        <v>193874</v>
      </c>
      <c r="E9" s="163">
        <v>0</v>
      </c>
      <c r="F9" s="162">
        <v>0</v>
      </c>
      <c r="G9" s="164">
        <v>137</v>
      </c>
      <c r="H9" s="165">
        <v>193874</v>
      </c>
    </row>
    <row r="10" spans="1:8" x14ac:dyDescent="0.25">
      <c r="A10" s="159"/>
      <c r="B10" s="160" t="s">
        <v>1</v>
      </c>
      <c r="C10" s="161">
        <v>261</v>
      </c>
      <c r="D10" s="162">
        <v>358406</v>
      </c>
      <c r="E10" s="163">
        <v>0</v>
      </c>
      <c r="F10" s="162">
        <v>0</v>
      </c>
      <c r="G10" s="164">
        <v>261</v>
      </c>
      <c r="H10" s="165">
        <v>358406</v>
      </c>
    </row>
    <row r="11" spans="1:8" x14ac:dyDescent="0.25">
      <c r="A11" s="149" t="s">
        <v>220</v>
      </c>
      <c r="B11" s="149" t="s">
        <v>203</v>
      </c>
      <c r="C11" s="150">
        <v>2195</v>
      </c>
      <c r="D11" s="151">
        <v>2865855</v>
      </c>
      <c r="E11" s="150">
        <v>-442</v>
      </c>
      <c r="F11" s="151">
        <v>-524932</v>
      </c>
      <c r="G11" s="150">
        <v>1753</v>
      </c>
      <c r="H11" s="151">
        <v>2340923</v>
      </c>
    </row>
    <row r="12" spans="1:8" x14ac:dyDescent="0.25">
      <c r="A12" s="167"/>
      <c r="B12" s="160" t="s">
        <v>9</v>
      </c>
      <c r="C12" s="163">
        <v>2195</v>
      </c>
      <c r="D12" s="162">
        <v>2865855</v>
      </c>
      <c r="E12" s="163">
        <v>-442</v>
      </c>
      <c r="F12" s="162">
        <v>-524932</v>
      </c>
      <c r="G12" s="164">
        <v>1753</v>
      </c>
      <c r="H12" s="165">
        <v>2340923</v>
      </c>
    </row>
    <row r="13" spans="1:8" x14ac:dyDescent="0.25">
      <c r="A13" s="159"/>
      <c r="B13" s="160" t="s">
        <v>19</v>
      </c>
      <c r="C13" s="161">
        <v>320</v>
      </c>
      <c r="D13" s="162">
        <v>417856</v>
      </c>
      <c r="E13" s="163">
        <v>0</v>
      </c>
      <c r="F13" s="162">
        <v>0</v>
      </c>
      <c r="G13" s="164">
        <v>320</v>
      </c>
      <c r="H13" s="165">
        <v>417856</v>
      </c>
    </row>
    <row r="14" spans="1:8" x14ac:dyDescent="0.25">
      <c r="A14" s="159"/>
      <c r="B14" s="160" t="s">
        <v>18</v>
      </c>
      <c r="C14" s="161">
        <v>625</v>
      </c>
      <c r="D14" s="162">
        <v>816001</v>
      </c>
      <c r="E14" s="163">
        <v>-442</v>
      </c>
      <c r="F14" s="162">
        <v>-524932</v>
      </c>
      <c r="G14" s="164">
        <v>183</v>
      </c>
      <c r="H14" s="165">
        <v>291069</v>
      </c>
    </row>
    <row r="15" spans="1:8" x14ac:dyDescent="0.25">
      <c r="A15" s="159"/>
      <c r="B15" s="160" t="s">
        <v>2</v>
      </c>
      <c r="C15" s="161">
        <v>625</v>
      </c>
      <c r="D15" s="162">
        <v>816001</v>
      </c>
      <c r="E15" s="163">
        <v>0</v>
      </c>
      <c r="F15" s="162">
        <v>0</v>
      </c>
      <c r="G15" s="164">
        <v>625</v>
      </c>
      <c r="H15" s="165">
        <v>816001</v>
      </c>
    </row>
    <row r="16" spans="1:8" x14ac:dyDescent="0.25">
      <c r="A16" s="159"/>
      <c r="B16" s="160" t="s">
        <v>1</v>
      </c>
      <c r="C16" s="161">
        <v>625</v>
      </c>
      <c r="D16" s="162">
        <v>815997</v>
      </c>
      <c r="E16" s="163">
        <v>0</v>
      </c>
      <c r="F16" s="162">
        <v>0</v>
      </c>
      <c r="G16" s="164">
        <v>625</v>
      </c>
      <c r="H16" s="165">
        <v>815997</v>
      </c>
    </row>
    <row r="17" spans="1:8" x14ac:dyDescent="0.25">
      <c r="A17" s="149" t="s">
        <v>133</v>
      </c>
      <c r="B17" s="149" t="s">
        <v>48</v>
      </c>
      <c r="C17" s="150">
        <v>2256</v>
      </c>
      <c r="D17" s="151">
        <v>3108683.6</v>
      </c>
      <c r="E17" s="150">
        <v>136</v>
      </c>
      <c r="F17" s="151">
        <v>125062.6</v>
      </c>
      <c r="G17" s="150">
        <v>2392</v>
      </c>
      <c r="H17" s="151">
        <v>3233746.2</v>
      </c>
    </row>
    <row r="18" spans="1:8" x14ac:dyDescent="0.25">
      <c r="A18" s="167"/>
      <c r="B18" s="160" t="s">
        <v>9</v>
      </c>
      <c r="C18" s="163">
        <v>2256</v>
      </c>
      <c r="D18" s="162">
        <v>3108683.6</v>
      </c>
      <c r="E18" s="163">
        <v>136</v>
      </c>
      <c r="F18" s="162">
        <v>125062.6</v>
      </c>
      <c r="G18" s="164">
        <v>2392</v>
      </c>
      <c r="H18" s="165">
        <v>3233746.2</v>
      </c>
    </row>
    <row r="19" spans="1:8" x14ac:dyDescent="0.25">
      <c r="A19" s="159"/>
      <c r="B19" s="160" t="s">
        <v>19</v>
      </c>
      <c r="C19" s="161">
        <v>382</v>
      </c>
      <c r="D19" s="162">
        <v>498815.6</v>
      </c>
      <c r="E19" s="163">
        <v>0</v>
      </c>
      <c r="F19" s="162">
        <v>0</v>
      </c>
      <c r="G19" s="164">
        <v>382</v>
      </c>
      <c r="H19" s="165">
        <v>498815.6</v>
      </c>
    </row>
    <row r="20" spans="1:8" x14ac:dyDescent="0.25">
      <c r="A20" s="159"/>
      <c r="B20" s="160" t="s">
        <v>18</v>
      </c>
      <c r="C20" s="161">
        <v>626</v>
      </c>
      <c r="D20" s="162">
        <v>869957</v>
      </c>
      <c r="E20" s="163">
        <v>136</v>
      </c>
      <c r="F20" s="162">
        <v>125062.6</v>
      </c>
      <c r="G20" s="164">
        <v>762</v>
      </c>
      <c r="H20" s="165">
        <v>995019.6</v>
      </c>
    </row>
    <row r="21" spans="1:8" x14ac:dyDescent="0.25">
      <c r="A21" s="159"/>
      <c r="B21" s="160" t="s">
        <v>2</v>
      </c>
      <c r="C21" s="161">
        <v>626</v>
      </c>
      <c r="D21" s="162">
        <v>869957</v>
      </c>
      <c r="E21" s="163">
        <v>0</v>
      </c>
      <c r="F21" s="162">
        <v>0</v>
      </c>
      <c r="G21" s="164">
        <v>626</v>
      </c>
      <c r="H21" s="165">
        <v>869957</v>
      </c>
    </row>
    <row r="22" spans="1:8" x14ac:dyDescent="0.25">
      <c r="A22" s="159"/>
      <c r="B22" s="160" t="s">
        <v>1</v>
      </c>
      <c r="C22" s="161">
        <v>622</v>
      </c>
      <c r="D22" s="162">
        <v>869954</v>
      </c>
      <c r="E22" s="163">
        <v>0</v>
      </c>
      <c r="F22" s="162">
        <v>0</v>
      </c>
      <c r="G22" s="164">
        <v>622</v>
      </c>
      <c r="H22" s="165">
        <v>869954</v>
      </c>
    </row>
    <row r="23" spans="1:8" x14ac:dyDescent="0.25">
      <c r="A23" s="149" t="s">
        <v>150</v>
      </c>
      <c r="B23" s="149" t="s">
        <v>71</v>
      </c>
      <c r="C23" s="166">
        <v>460</v>
      </c>
      <c r="D23" s="151">
        <v>597438.30000000005</v>
      </c>
      <c r="E23" s="150">
        <v>33</v>
      </c>
      <c r="F23" s="151">
        <v>38204</v>
      </c>
      <c r="G23" s="150">
        <v>493</v>
      </c>
      <c r="H23" s="151">
        <v>635642.30000000005</v>
      </c>
    </row>
    <row r="24" spans="1:8" x14ac:dyDescent="0.25">
      <c r="A24" s="167"/>
      <c r="B24" s="160" t="s">
        <v>9</v>
      </c>
      <c r="C24" s="161">
        <v>460</v>
      </c>
      <c r="D24" s="162">
        <v>597438.30000000005</v>
      </c>
      <c r="E24" s="163">
        <v>33</v>
      </c>
      <c r="F24" s="162">
        <v>38204</v>
      </c>
      <c r="G24" s="164">
        <v>493</v>
      </c>
      <c r="H24" s="165">
        <v>635642.30000000005</v>
      </c>
    </row>
    <row r="25" spans="1:8" x14ac:dyDescent="0.25">
      <c r="A25" s="159"/>
      <c r="B25" s="160" t="s">
        <v>19</v>
      </c>
      <c r="C25" s="161">
        <v>160</v>
      </c>
      <c r="D25" s="162">
        <v>205759.3</v>
      </c>
      <c r="E25" s="163">
        <v>0</v>
      </c>
      <c r="F25" s="162">
        <v>0</v>
      </c>
      <c r="G25" s="164">
        <v>160</v>
      </c>
      <c r="H25" s="165">
        <v>205759.3</v>
      </c>
    </row>
    <row r="26" spans="1:8" x14ac:dyDescent="0.25">
      <c r="A26" s="159"/>
      <c r="B26" s="160" t="s">
        <v>18</v>
      </c>
      <c r="C26" s="161">
        <v>100</v>
      </c>
      <c r="D26" s="162">
        <v>130561</v>
      </c>
      <c r="E26" s="163">
        <v>33</v>
      </c>
      <c r="F26" s="162">
        <v>38204</v>
      </c>
      <c r="G26" s="164">
        <v>133</v>
      </c>
      <c r="H26" s="165">
        <v>168765</v>
      </c>
    </row>
    <row r="27" spans="1:8" x14ac:dyDescent="0.25">
      <c r="A27" s="159"/>
      <c r="B27" s="160" t="s">
        <v>2</v>
      </c>
      <c r="C27" s="161">
        <v>100</v>
      </c>
      <c r="D27" s="162">
        <v>130561</v>
      </c>
      <c r="E27" s="163">
        <v>0</v>
      </c>
      <c r="F27" s="162">
        <v>0</v>
      </c>
      <c r="G27" s="164">
        <v>100</v>
      </c>
      <c r="H27" s="165">
        <v>130561</v>
      </c>
    </row>
    <row r="28" spans="1:8" x14ac:dyDescent="0.25">
      <c r="A28" s="159"/>
      <c r="B28" s="160" t="s">
        <v>1</v>
      </c>
      <c r="C28" s="161">
        <v>100</v>
      </c>
      <c r="D28" s="162">
        <v>130557</v>
      </c>
      <c r="E28" s="163">
        <v>0</v>
      </c>
      <c r="F28" s="162">
        <v>0</v>
      </c>
      <c r="G28" s="164">
        <v>100</v>
      </c>
      <c r="H28" s="165">
        <v>130557</v>
      </c>
    </row>
    <row r="29" spans="1:8" x14ac:dyDescent="0.25">
      <c r="A29" s="149" t="s">
        <v>221</v>
      </c>
      <c r="B29" s="149" t="s">
        <v>79</v>
      </c>
      <c r="C29" s="166">
        <v>300</v>
      </c>
      <c r="D29" s="151">
        <v>391680</v>
      </c>
      <c r="E29" s="150">
        <v>-58</v>
      </c>
      <c r="F29" s="151">
        <v>-70270</v>
      </c>
      <c r="G29" s="150">
        <v>242</v>
      </c>
      <c r="H29" s="151">
        <v>321410</v>
      </c>
    </row>
    <row r="30" spans="1:8" x14ac:dyDescent="0.25">
      <c r="A30" s="167"/>
      <c r="B30" s="160" t="s">
        <v>9</v>
      </c>
      <c r="C30" s="161">
        <v>300</v>
      </c>
      <c r="D30" s="162">
        <v>391680</v>
      </c>
      <c r="E30" s="163">
        <v>-58</v>
      </c>
      <c r="F30" s="162">
        <v>-70270</v>
      </c>
      <c r="G30" s="164">
        <v>242</v>
      </c>
      <c r="H30" s="165">
        <v>321410</v>
      </c>
    </row>
    <row r="31" spans="1:8" x14ac:dyDescent="0.25">
      <c r="A31" s="159"/>
      <c r="B31" s="160" t="s">
        <v>18</v>
      </c>
      <c r="C31" s="161">
        <v>100</v>
      </c>
      <c r="D31" s="162">
        <v>130560</v>
      </c>
      <c r="E31" s="163">
        <v>-58</v>
      </c>
      <c r="F31" s="162">
        <v>-70270</v>
      </c>
      <c r="G31" s="164">
        <v>42</v>
      </c>
      <c r="H31" s="165">
        <v>60290</v>
      </c>
    </row>
    <row r="32" spans="1:8" x14ac:dyDescent="0.25">
      <c r="A32" s="159"/>
      <c r="B32" s="160" t="s">
        <v>2</v>
      </c>
      <c r="C32" s="161">
        <v>100</v>
      </c>
      <c r="D32" s="162">
        <v>130560</v>
      </c>
      <c r="E32" s="163">
        <v>0</v>
      </c>
      <c r="F32" s="162">
        <v>0</v>
      </c>
      <c r="G32" s="164">
        <v>100</v>
      </c>
      <c r="H32" s="165">
        <v>130560</v>
      </c>
    </row>
    <row r="33" spans="1:8" x14ac:dyDescent="0.25">
      <c r="A33" s="159"/>
      <c r="B33" s="160" t="s">
        <v>1</v>
      </c>
      <c r="C33" s="161">
        <v>100</v>
      </c>
      <c r="D33" s="162">
        <v>130560</v>
      </c>
      <c r="E33" s="163">
        <v>0</v>
      </c>
      <c r="F33" s="162">
        <v>0</v>
      </c>
      <c r="G33" s="164">
        <v>100</v>
      </c>
      <c r="H33" s="165">
        <v>130560</v>
      </c>
    </row>
    <row r="34" spans="1:8" x14ac:dyDescent="0.25">
      <c r="A34" s="149" t="s">
        <v>151</v>
      </c>
      <c r="B34" s="149" t="s">
        <v>83</v>
      </c>
      <c r="C34" s="166">
        <v>750</v>
      </c>
      <c r="D34" s="151">
        <v>1023205</v>
      </c>
      <c r="E34" s="150">
        <v>-250</v>
      </c>
      <c r="F34" s="151">
        <v>-341069</v>
      </c>
      <c r="G34" s="150">
        <v>500</v>
      </c>
      <c r="H34" s="151">
        <v>682136</v>
      </c>
    </row>
    <row r="35" spans="1:8" x14ac:dyDescent="0.25">
      <c r="A35" s="167"/>
      <c r="B35" s="160" t="s">
        <v>9</v>
      </c>
      <c r="C35" s="161">
        <v>750</v>
      </c>
      <c r="D35" s="162">
        <v>1023205</v>
      </c>
      <c r="E35" s="163">
        <v>-250</v>
      </c>
      <c r="F35" s="162">
        <v>-341069</v>
      </c>
      <c r="G35" s="164">
        <v>500</v>
      </c>
      <c r="H35" s="165">
        <v>682136</v>
      </c>
    </row>
    <row r="36" spans="1:8" x14ac:dyDescent="0.25">
      <c r="A36" s="159"/>
      <c r="B36" s="160" t="s">
        <v>18</v>
      </c>
      <c r="C36" s="161">
        <v>250</v>
      </c>
      <c r="D36" s="162">
        <v>341069</v>
      </c>
      <c r="E36" s="163">
        <v>-250</v>
      </c>
      <c r="F36" s="162">
        <v>-341069</v>
      </c>
      <c r="G36" s="164">
        <v>0</v>
      </c>
      <c r="H36" s="165">
        <v>0</v>
      </c>
    </row>
    <row r="37" spans="1:8" x14ac:dyDescent="0.25">
      <c r="A37" s="159"/>
      <c r="B37" s="160" t="s">
        <v>2</v>
      </c>
      <c r="C37" s="161">
        <v>250</v>
      </c>
      <c r="D37" s="162">
        <v>341069</v>
      </c>
      <c r="E37" s="163">
        <v>0</v>
      </c>
      <c r="F37" s="162">
        <v>0</v>
      </c>
      <c r="G37" s="164">
        <v>250</v>
      </c>
      <c r="H37" s="165">
        <v>341069</v>
      </c>
    </row>
    <row r="38" spans="1:8" x14ac:dyDescent="0.25">
      <c r="A38" s="159"/>
      <c r="B38" s="160" t="s">
        <v>1</v>
      </c>
      <c r="C38" s="161">
        <v>250</v>
      </c>
      <c r="D38" s="162">
        <v>341067</v>
      </c>
      <c r="E38" s="163">
        <v>0</v>
      </c>
      <c r="F38" s="162">
        <v>0</v>
      </c>
      <c r="G38" s="164">
        <v>250</v>
      </c>
      <c r="H38" s="165">
        <v>341067</v>
      </c>
    </row>
    <row r="39" spans="1:8" x14ac:dyDescent="0.25">
      <c r="A39" s="149" t="s">
        <v>153</v>
      </c>
      <c r="B39" s="149" t="s">
        <v>91</v>
      </c>
      <c r="C39" s="166">
        <v>892</v>
      </c>
      <c r="D39" s="151">
        <v>1213600.3999999999</v>
      </c>
      <c r="E39" s="150">
        <v>47</v>
      </c>
      <c r="F39" s="151">
        <v>50109.599999999999</v>
      </c>
      <c r="G39" s="150">
        <v>939</v>
      </c>
      <c r="H39" s="151">
        <v>1263710</v>
      </c>
    </row>
    <row r="40" spans="1:8" x14ac:dyDescent="0.25">
      <c r="A40" s="167"/>
      <c r="B40" s="160" t="s">
        <v>9</v>
      </c>
      <c r="C40" s="161">
        <v>892</v>
      </c>
      <c r="D40" s="162">
        <v>1213600.3999999999</v>
      </c>
      <c r="E40" s="163">
        <v>47</v>
      </c>
      <c r="F40" s="162">
        <v>50109.599999999999</v>
      </c>
      <c r="G40" s="164">
        <v>939</v>
      </c>
      <c r="H40" s="165">
        <v>1263710</v>
      </c>
    </row>
    <row r="41" spans="1:8" x14ac:dyDescent="0.25">
      <c r="A41" s="159"/>
      <c r="B41" s="160" t="s">
        <v>19</v>
      </c>
      <c r="C41" s="161">
        <v>292</v>
      </c>
      <c r="D41" s="162">
        <v>396334.4</v>
      </c>
      <c r="E41" s="163">
        <v>0</v>
      </c>
      <c r="F41" s="162">
        <v>0</v>
      </c>
      <c r="G41" s="164">
        <v>292</v>
      </c>
      <c r="H41" s="165">
        <v>396334.4</v>
      </c>
    </row>
    <row r="42" spans="1:8" x14ac:dyDescent="0.25">
      <c r="A42" s="159"/>
      <c r="B42" s="160" t="s">
        <v>18</v>
      </c>
      <c r="C42" s="161">
        <v>200</v>
      </c>
      <c r="D42" s="162">
        <v>272423</v>
      </c>
      <c r="E42" s="163">
        <v>47</v>
      </c>
      <c r="F42" s="162">
        <v>50109.599999999999</v>
      </c>
      <c r="G42" s="164">
        <v>247</v>
      </c>
      <c r="H42" s="165">
        <v>322532.59999999998</v>
      </c>
    </row>
    <row r="43" spans="1:8" x14ac:dyDescent="0.25">
      <c r="A43" s="159"/>
      <c r="B43" s="160" t="s">
        <v>2</v>
      </c>
      <c r="C43" s="161">
        <v>200</v>
      </c>
      <c r="D43" s="162">
        <v>272423</v>
      </c>
      <c r="E43" s="163">
        <v>0</v>
      </c>
      <c r="F43" s="162">
        <v>0</v>
      </c>
      <c r="G43" s="164">
        <v>200</v>
      </c>
      <c r="H43" s="165">
        <v>272423</v>
      </c>
    </row>
    <row r="44" spans="1:8" x14ac:dyDescent="0.25">
      <c r="A44" s="159"/>
      <c r="B44" s="160" t="s">
        <v>1</v>
      </c>
      <c r="C44" s="161">
        <v>200</v>
      </c>
      <c r="D44" s="162">
        <v>272420</v>
      </c>
      <c r="E44" s="163">
        <v>0</v>
      </c>
      <c r="F44" s="162">
        <v>0</v>
      </c>
      <c r="G44" s="164">
        <v>200</v>
      </c>
      <c r="H44" s="165">
        <v>272420</v>
      </c>
    </row>
    <row r="45" spans="1:8" x14ac:dyDescent="0.25">
      <c r="A45" s="149" t="s">
        <v>222</v>
      </c>
      <c r="B45" s="149" t="s">
        <v>103</v>
      </c>
      <c r="C45" s="166">
        <v>808</v>
      </c>
      <c r="D45" s="151">
        <v>1055809.1000000001</v>
      </c>
      <c r="E45" s="150">
        <v>128</v>
      </c>
      <c r="F45" s="151">
        <v>168840.7</v>
      </c>
      <c r="G45" s="150">
        <v>936</v>
      </c>
      <c r="H45" s="151">
        <v>1224649.8</v>
      </c>
    </row>
    <row r="46" spans="1:8" x14ac:dyDescent="0.25">
      <c r="A46" s="167"/>
      <c r="B46" s="160" t="s">
        <v>9</v>
      </c>
      <c r="C46" s="161">
        <v>808</v>
      </c>
      <c r="D46" s="162">
        <v>1055809.1000000001</v>
      </c>
      <c r="E46" s="163">
        <v>128</v>
      </c>
      <c r="F46" s="162">
        <v>168840.7</v>
      </c>
      <c r="G46" s="164">
        <v>936</v>
      </c>
      <c r="H46" s="165">
        <v>1224649.8</v>
      </c>
    </row>
    <row r="47" spans="1:8" x14ac:dyDescent="0.25">
      <c r="A47" s="159"/>
      <c r="B47" s="160" t="s">
        <v>19</v>
      </c>
      <c r="C47" s="161">
        <v>283</v>
      </c>
      <c r="D47" s="162">
        <v>370369.1</v>
      </c>
      <c r="E47" s="163">
        <v>0</v>
      </c>
      <c r="F47" s="162">
        <v>0</v>
      </c>
      <c r="G47" s="164">
        <v>283</v>
      </c>
      <c r="H47" s="165">
        <v>370369.1</v>
      </c>
    </row>
    <row r="48" spans="1:8" x14ac:dyDescent="0.25">
      <c r="A48" s="159"/>
      <c r="B48" s="160" t="s">
        <v>18</v>
      </c>
      <c r="C48" s="161">
        <v>175</v>
      </c>
      <c r="D48" s="162">
        <v>228480</v>
      </c>
      <c r="E48" s="163">
        <v>128</v>
      </c>
      <c r="F48" s="162">
        <v>168840.7</v>
      </c>
      <c r="G48" s="164">
        <v>303</v>
      </c>
      <c r="H48" s="165">
        <v>397320.7</v>
      </c>
    </row>
    <row r="49" spans="1:8" x14ac:dyDescent="0.25">
      <c r="A49" s="159"/>
      <c r="B49" s="160" t="s">
        <v>2</v>
      </c>
      <c r="C49" s="161">
        <v>175</v>
      </c>
      <c r="D49" s="162">
        <v>228480</v>
      </c>
      <c r="E49" s="163">
        <v>0</v>
      </c>
      <c r="F49" s="162">
        <v>0</v>
      </c>
      <c r="G49" s="164">
        <v>175</v>
      </c>
      <c r="H49" s="165">
        <v>228480</v>
      </c>
    </row>
    <row r="50" spans="1:8" x14ac:dyDescent="0.25">
      <c r="A50" s="159"/>
      <c r="B50" s="160" t="s">
        <v>1</v>
      </c>
      <c r="C50" s="161">
        <v>175</v>
      </c>
      <c r="D50" s="162">
        <v>228480</v>
      </c>
      <c r="E50" s="163">
        <v>0</v>
      </c>
      <c r="F50" s="162">
        <v>0</v>
      </c>
      <c r="G50" s="164">
        <v>175</v>
      </c>
      <c r="H50" s="165">
        <v>228480</v>
      </c>
    </row>
    <row r="51" spans="1:8" x14ac:dyDescent="0.25">
      <c r="A51" s="149" t="s">
        <v>223</v>
      </c>
      <c r="B51" s="149" t="s">
        <v>117</v>
      </c>
      <c r="C51" s="166">
        <v>749</v>
      </c>
      <c r="D51" s="151">
        <v>1008063</v>
      </c>
      <c r="E51" s="150">
        <v>-147</v>
      </c>
      <c r="F51" s="151">
        <v>-180854</v>
      </c>
      <c r="G51" s="150">
        <v>602</v>
      </c>
      <c r="H51" s="151">
        <v>827209</v>
      </c>
    </row>
    <row r="52" spans="1:8" x14ac:dyDescent="0.25">
      <c r="A52" s="167"/>
      <c r="B52" s="160" t="s">
        <v>9</v>
      </c>
      <c r="C52" s="161">
        <v>749</v>
      </c>
      <c r="D52" s="162">
        <v>1008063</v>
      </c>
      <c r="E52" s="163">
        <v>-147</v>
      </c>
      <c r="F52" s="162">
        <v>-180854</v>
      </c>
      <c r="G52" s="164">
        <v>602</v>
      </c>
      <c r="H52" s="165">
        <v>827209</v>
      </c>
    </row>
    <row r="53" spans="1:8" x14ac:dyDescent="0.25">
      <c r="A53" s="159"/>
      <c r="B53" s="160" t="s">
        <v>18</v>
      </c>
      <c r="C53" s="161">
        <v>251</v>
      </c>
      <c r="D53" s="162">
        <v>336022</v>
      </c>
      <c r="E53" s="163">
        <v>-147</v>
      </c>
      <c r="F53" s="162">
        <v>-180854</v>
      </c>
      <c r="G53" s="164">
        <v>104</v>
      </c>
      <c r="H53" s="165">
        <v>155168</v>
      </c>
    </row>
    <row r="54" spans="1:8" x14ac:dyDescent="0.25">
      <c r="A54" s="159"/>
      <c r="B54" s="160" t="s">
        <v>2</v>
      </c>
      <c r="C54" s="161">
        <v>251</v>
      </c>
      <c r="D54" s="162">
        <v>336022</v>
      </c>
      <c r="E54" s="163">
        <v>0</v>
      </c>
      <c r="F54" s="162">
        <v>0</v>
      </c>
      <c r="G54" s="164">
        <v>251</v>
      </c>
      <c r="H54" s="165">
        <v>336022</v>
      </c>
    </row>
    <row r="55" spans="1:8" x14ac:dyDescent="0.25">
      <c r="A55" s="159"/>
      <c r="B55" s="160" t="s">
        <v>1</v>
      </c>
      <c r="C55" s="161">
        <v>247</v>
      </c>
      <c r="D55" s="162">
        <v>336019</v>
      </c>
      <c r="E55" s="163">
        <v>0</v>
      </c>
      <c r="F55" s="162">
        <v>0</v>
      </c>
      <c r="G55" s="164">
        <v>247</v>
      </c>
      <c r="H55" s="165">
        <v>336019</v>
      </c>
    </row>
    <row r="56" spans="1:8" x14ac:dyDescent="0.25">
      <c r="A56" s="149" t="s">
        <v>224</v>
      </c>
      <c r="B56" s="149" t="s">
        <v>119</v>
      </c>
      <c r="C56" s="166">
        <v>103</v>
      </c>
      <c r="D56" s="151">
        <v>137087</v>
      </c>
      <c r="E56" s="150">
        <v>-22</v>
      </c>
      <c r="F56" s="151">
        <v>-24595</v>
      </c>
      <c r="G56" s="150">
        <v>81</v>
      </c>
      <c r="H56" s="151">
        <v>112492</v>
      </c>
    </row>
    <row r="57" spans="1:8" x14ac:dyDescent="0.25">
      <c r="A57" s="167"/>
      <c r="B57" s="160" t="s">
        <v>9</v>
      </c>
      <c r="C57" s="161">
        <v>103</v>
      </c>
      <c r="D57" s="162">
        <v>137087</v>
      </c>
      <c r="E57" s="163">
        <v>-22</v>
      </c>
      <c r="F57" s="162">
        <v>-24595</v>
      </c>
      <c r="G57" s="164">
        <v>81</v>
      </c>
      <c r="H57" s="165">
        <v>112492</v>
      </c>
    </row>
    <row r="58" spans="1:8" x14ac:dyDescent="0.25">
      <c r="A58" s="159"/>
      <c r="B58" s="160" t="s">
        <v>18</v>
      </c>
      <c r="C58" s="161">
        <v>37</v>
      </c>
      <c r="D58" s="162">
        <v>45697</v>
      </c>
      <c r="E58" s="163">
        <v>-22</v>
      </c>
      <c r="F58" s="162">
        <v>-24595</v>
      </c>
      <c r="G58" s="164">
        <v>15</v>
      </c>
      <c r="H58" s="165">
        <v>21102</v>
      </c>
    </row>
    <row r="59" spans="1:8" x14ac:dyDescent="0.25">
      <c r="A59" s="159"/>
      <c r="B59" s="160" t="s">
        <v>2</v>
      </c>
      <c r="C59" s="161">
        <v>37</v>
      </c>
      <c r="D59" s="162">
        <v>45697</v>
      </c>
      <c r="E59" s="163">
        <v>0</v>
      </c>
      <c r="F59" s="162">
        <v>0</v>
      </c>
      <c r="G59" s="164">
        <v>37</v>
      </c>
      <c r="H59" s="165">
        <v>45697</v>
      </c>
    </row>
    <row r="60" spans="1:8" x14ac:dyDescent="0.25">
      <c r="A60" s="159"/>
      <c r="B60" s="160" t="s">
        <v>1</v>
      </c>
      <c r="C60" s="161">
        <v>29</v>
      </c>
      <c r="D60" s="162">
        <v>45693</v>
      </c>
      <c r="E60" s="163">
        <v>0</v>
      </c>
      <c r="F60" s="162">
        <v>0</v>
      </c>
      <c r="G60" s="164">
        <v>29</v>
      </c>
      <c r="H60" s="165">
        <v>45693</v>
      </c>
    </row>
    <row r="61" spans="1:8" ht="21" x14ac:dyDescent="0.25">
      <c r="A61" s="149" t="s">
        <v>225</v>
      </c>
      <c r="B61" s="149" t="s">
        <v>120</v>
      </c>
      <c r="C61" s="166">
        <v>36</v>
      </c>
      <c r="D61" s="151">
        <v>48960</v>
      </c>
      <c r="E61" s="150">
        <v>-8</v>
      </c>
      <c r="F61" s="151">
        <v>-8489.2999999999993</v>
      </c>
      <c r="G61" s="150">
        <v>28</v>
      </c>
      <c r="H61" s="151">
        <v>40470.699999999997</v>
      </c>
    </row>
    <row r="62" spans="1:8" x14ac:dyDescent="0.25">
      <c r="A62" s="167"/>
      <c r="B62" s="160" t="s">
        <v>9</v>
      </c>
      <c r="C62" s="161">
        <v>36</v>
      </c>
      <c r="D62" s="162">
        <v>48960</v>
      </c>
      <c r="E62" s="163">
        <v>-8</v>
      </c>
      <c r="F62" s="162">
        <v>-8489.2999999999993</v>
      </c>
      <c r="G62" s="164">
        <v>28</v>
      </c>
      <c r="H62" s="165">
        <v>40470.699999999997</v>
      </c>
    </row>
    <row r="63" spans="1:8" x14ac:dyDescent="0.25">
      <c r="A63" s="159"/>
      <c r="B63" s="160" t="s">
        <v>18</v>
      </c>
      <c r="C63" s="161">
        <v>14</v>
      </c>
      <c r="D63" s="162">
        <v>16320</v>
      </c>
      <c r="E63" s="163">
        <v>-8</v>
      </c>
      <c r="F63" s="162">
        <v>-8489.2999999999993</v>
      </c>
      <c r="G63" s="164">
        <v>6</v>
      </c>
      <c r="H63" s="165">
        <v>7830.7</v>
      </c>
    </row>
    <row r="64" spans="1:8" x14ac:dyDescent="0.25">
      <c r="A64" s="159"/>
      <c r="B64" s="160" t="s">
        <v>2</v>
      </c>
      <c r="C64" s="161">
        <v>14</v>
      </c>
      <c r="D64" s="162">
        <v>16320</v>
      </c>
      <c r="E64" s="163">
        <v>0</v>
      </c>
      <c r="F64" s="162">
        <v>0</v>
      </c>
      <c r="G64" s="164">
        <v>14</v>
      </c>
      <c r="H64" s="165">
        <v>16320</v>
      </c>
    </row>
    <row r="65" spans="1:8" x14ac:dyDescent="0.25">
      <c r="A65" s="159"/>
      <c r="B65" s="160" t="s">
        <v>1</v>
      </c>
      <c r="C65" s="161">
        <v>8</v>
      </c>
      <c r="D65" s="162">
        <v>16320</v>
      </c>
      <c r="E65" s="163">
        <v>0</v>
      </c>
      <c r="F65" s="162">
        <v>0</v>
      </c>
      <c r="G65" s="164">
        <v>8</v>
      </c>
      <c r="H65" s="165">
        <v>16320</v>
      </c>
    </row>
    <row r="66" spans="1:8" x14ac:dyDescent="0.25">
      <c r="A66" s="149" t="s">
        <v>123</v>
      </c>
      <c r="B66" s="149" t="s">
        <v>42</v>
      </c>
      <c r="C66" s="150">
        <v>4734</v>
      </c>
      <c r="D66" s="151">
        <v>6284692.0999999996</v>
      </c>
      <c r="E66" s="150">
        <v>410</v>
      </c>
      <c r="F66" s="151">
        <v>557073.6</v>
      </c>
      <c r="G66" s="150">
        <v>5144</v>
      </c>
      <c r="H66" s="151">
        <v>6841765.7000000002</v>
      </c>
    </row>
    <row r="67" spans="1:8" x14ac:dyDescent="0.25">
      <c r="A67" s="167"/>
      <c r="B67" s="160" t="s">
        <v>9</v>
      </c>
      <c r="C67" s="163">
        <v>4734</v>
      </c>
      <c r="D67" s="162">
        <v>6284692.0999999996</v>
      </c>
      <c r="E67" s="163">
        <v>410</v>
      </c>
      <c r="F67" s="162">
        <v>557073.6</v>
      </c>
      <c r="G67" s="164">
        <v>5144</v>
      </c>
      <c r="H67" s="165">
        <v>6841765.7000000002</v>
      </c>
    </row>
    <row r="68" spans="1:8" x14ac:dyDescent="0.25">
      <c r="A68" s="159"/>
      <c r="B68" s="160" t="s">
        <v>18</v>
      </c>
      <c r="C68" s="163">
        <v>1322</v>
      </c>
      <c r="D68" s="162">
        <v>1539067</v>
      </c>
      <c r="E68" s="163">
        <v>410</v>
      </c>
      <c r="F68" s="162">
        <v>557073.6</v>
      </c>
      <c r="G68" s="164">
        <v>1732</v>
      </c>
      <c r="H68" s="165">
        <v>2096140.6</v>
      </c>
    </row>
    <row r="69" spans="1:8" x14ac:dyDescent="0.25">
      <c r="A69" s="159"/>
      <c r="B69" s="160" t="s">
        <v>2</v>
      </c>
      <c r="C69" s="163">
        <v>1706</v>
      </c>
      <c r="D69" s="162">
        <v>2372812.5499999998</v>
      </c>
      <c r="E69" s="163">
        <v>0</v>
      </c>
      <c r="F69" s="162">
        <v>0</v>
      </c>
      <c r="G69" s="164">
        <v>1706</v>
      </c>
      <c r="H69" s="165">
        <v>2372812.5499999998</v>
      </c>
    </row>
    <row r="70" spans="1:8" x14ac:dyDescent="0.25">
      <c r="A70" s="159"/>
      <c r="B70" s="160" t="s">
        <v>1</v>
      </c>
      <c r="C70" s="163">
        <v>1706</v>
      </c>
      <c r="D70" s="162">
        <v>2372812.5499999998</v>
      </c>
      <c r="E70" s="163">
        <v>0</v>
      </c>
      <c r="F70" s="162">
        <v>0</v>
      </c>
      <c r="G70" s="164">
        <v>1706</v>
      </c>
      <c r="H70" s="165">
        <v>2372812.5499999998</v>
      </c>
    </row>
    <row r="71" spans="1:8" x14ac:dyDescent="0.25">
      <c r="A71" s="178" t="s">
        <v>226</v>
      </c>
      <c r="B71" s="178"/>
      <c r="C71" s="179">
        <v>14189</v>
      </c>
      <c r="D71" s="180">
        <v>18965684.5</v>
      </c>
      <c r="E71" s="179">
        <v>0</v>
      </c>
      <c r="F71" s="180">
        <v>0</v>
      </c>
      <c r="G71" s="179">
        <v>14189</v>
      </c>
      <c r="H71" s="180">
        <v>18965684.5</v>
      </c>
    </row>
  </sheetData>
  <autoFilter ref="B1:B71"/>
  <mergeCells count="7">
    <mergeCell ref="F1:H1"/>
    <mergeCell ref="A2:H2"/>
    <mergeCell ref="A3:A4"/>
    <mergeCell ref="B3:B4"/>
    <mergeCell ref="C3:D3"/>
    <mergeCell ref="E3:F3"/>
    <mergeCell ref="G3:H3"/>
  </mergeCells>
  <pageMargins left="0.7" right="0.7" top="0.75" bottom="0.75" header="0.3" footer="0.3"/>
  <pageSetup paperSize="9" scale="7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1</vt:i4>
      </vt:variant>
    </vt:vector>
  </HeadingPairs>
  <TitlesOfParts>
    <vt:vector size="20" baseType="lpstr">
      <vt:lpstr>прил 13 ВМП</vt:lpstr>
      <vt:lpstr>прил 12.2 КС ОНК</vt:lpstr>
      <vt:lpstr>прил 12.1 Роды</vt:lpstr>
      <vt:lpstr>прил 11.3 ДС ОНК</vt:lpstr>
      <vt:lpstr>прил 11.2 ДС МЕР</vt:lpstr>
      <vt:lpstr>прил 11.1 ДС</vt:lpstr>
      <vt:lpstr>прил 10.3 УЗИ</vt:lpstr>
      <vt:lpstr>прил 10.2 КТ</vt:lpstr>
      <vt:lpstr>прил 10.1 ЭНД</vt:lpstr>
      <vt:lpstr>прил 9 Неотлож</vt:lpstr>
      <vt:lpstr>прил 8 межкварт</vt:lpstr>
      <vt:lpstr>прил 7.2 СМП Бугуруслан</vt:lpstr>
      <vt:lpstr>прил 7.1 Бугуруслан</vt:lpstr>
      <vt:lpstr>прил 6 КС (ковид)</vt:lpstr>
      <vt:lpstr>прил 5 Углубл Дисп</vt:lpstr>
      <vt:lpstr>прил 4 Прогноз</vt:lpstr>
      <vt:lpstr>прил 3 ФАПы</vt:lpstr>
      <vt:lpstr>прил 2 Стомат</vt:lpstr>
      <vt:lpstr>прил 1 Подуш </vt:lpstr>
      <vt:lpstr>'прил 11.2 ДС МЕР'!Область_печати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Инна В. Выборнова</dc:creator>
  <cp:lastModifiedBy>Галина Б. Шумяцкая</cp:lastModifiedBy>
  <cp:lastPrinted>2021-08-03T08:47:07Z</cp:lastPrinted>
  <dcterms:created xsi:type="dcterms:W3CDTF">2021-07-26T04:34:36Z</dcterms:created>
  <dcterms:modified xsi:type="dcterms:W3CDTF">2021-08-03T09:00:39Z</dcterms:modified>
</cp:coreProperties>
</file>